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ÝBĚROVÉ ŘÍZENÍ 19\ZŠ Masarykova - GO podlahy kuchyně a stropu suterénu\PD_Zadání_Masarykova - GO podlahy kuchyně a stropu suterénu\"/>
    </mc:Choice>
  </mc:AlternateContent>
  <bookViews>
    <workbookView xWindow="0" yWindow="0" windowWidth="28800" windowHeight="12450" activeTab="2"/>
  </bookViews>
  <sheets>
    <sheet name="Rekapitulace stavby" sheetId="1" r:id="rId1"/>
    <sheet name="000 - Vedlejší a ostatní ..." sheetId="2" r:id="rId2"/>
    <sheet name="001 - Oprava podlahy a sa..." sheetId="3" r:id="rId3"/>
    <sheet name="Pokyny pro vyplnění" sheetId="4" r:id="rId4"/>
  </sheets>
  <definedNames>
    <definedName name="_xlnm._FilterDatabase" localSheetId="1" hidden="1">'000 - Vedlejší a ostatní ...'!$C$84:$K$133</definedName>
    <definedName name="_xlnm._FilterDatabase" localSheetId="2" hidden="1">'001 - Oprava podlahy a sa...'!$C$93:$K$716</definedName>
    <definedName name="_xlnm.Print_Titles" localSheetId="1">'000 - Vedlejší a ostatní ...'!$84:$84</definedName>
    <definedName name="_xlnm.Print_Titles" localSheetId="2">'001 - Oprava podlahy a sa...'!$93:$93</definedName>
    <definedName name="_xlnm.Print_Titles" localSheetId="0">'Rekapitulace stavby'!$52:$52</definedName>
    <definedName name="_xlnm.Print_Area" localSheetId="1">'000 - Vedlejší a ostatní ...'!$C$4:$J$39,'000 - Vedlejší a ostatní ...'!$C$45:$J$66,'000 - Vedlejší a ostatní ...'!$C$72:$K$133</definedName>
    <definedName name="_xlnm.Print_Area" localSheetId="2">'001 - Oprava podlahy a sa...'!$C$4:$J$39,'001 - Oprava podlahy a sa...'!$C$45:$J$75,'001 - Oprava podlahy a sa...'!$C$81:$K$716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715" i="3"/>
  <c r="BH715" i="3"/>
  <c r="BG715" i="3"/>
  <c r="BF715" i="3"/>
  <c r="T715" i="3"/>
  <c r="T714" i="3"/>
  <c r="T713" i="3"/>
  <c r="R715" i="3"/>
  <c r="R714" i="3"/>
  <c r="R713" i="3"/>
  <c r="P715" i="3"/>
  <c r="P714" i="3" s="1"/>
  <c r="P713" i="3" s="1"/>
  <c r="BK715" i="3"/>
  <c r="BK714" i="3" s="1"/>
  <c r="J715" i="3"/>
  <c r="BE715" i="3" s="1"/>
  <c r="BI701" i="3"/>
  <c r="BH701" i="3"/>
  <c r="BG701" i="3"/>
  <c r="BF701" i="3"/>
  <c r="T701" i="3"/>
  <c r="R701" i="3"/>
  <c r="P701" i="3"/>
  <c r="BK701" i="3"/>
  <c r="J701" i="3"/>
  <c r="BE701" i="3" s="1"/>
  <c r="BI689" i="3"/>
  <c r="BH689" i="3"/>
  <c r="BG689" i="3"/>
  <c r="BF689" i="3"/>
  <c r="T689" i="3"/>
  <c r="R689" i="3"/>
  <c r="P689" i="3"/>
  <c r="P664" i="3" s="1"/>
  <c r="BK689" i="3"/>
  <c r="J689" i="3"/>
  <c r="BE689" i="3"/>
  <c r="BI677" i="3"/>
  <c r="BH677" i="3"/>
  <c r="BG677" i="3"/>
  <c r="BF677" i="3"/>
  <c r="T677" i="3"/>
  <c r="T664" i="3" s="1"/>
  <c r="R677" i="3"/>
  <c r="P677" i="3"/>
  <c r="BK677" i="3"/>
  <c r="J677" i="3"/>
  <c r="BE677" i="3" s="1"/>
  <c r="BI665" i="3"/>
  <c r="BH665" i="3"/>
  <c r="BG665" i="3"/>
  <c r="BF665" i="3"/>
  <c r="T665" i="3"/>
  <c r="R665" i="3"/>
  <c r="R664" i="3" s="1"/>
  <c r="P665" i="3"/>
  <c r="BK665" i="3"/>
  <c r="J665" i="3"/>
  <c r="BE665" i="3"/>
  <c r="BI659" i="3"/>
  <c r="BH659" i="3"/>
  <c r="BG659" i="3"/>
  <c r="BF659" i="3"/>
  <c r="T659" i="3"/>
  <c r="R659" i="3"/>
  <c r="P659" i="3"/>
  <c r="BK659" i="3"/>
  <c r="J659" i="3"/>
  <c r="BE659" i="3"/>
  <c r="BI653" i="3"/>
  <c r="BH653" i="3"/>
  <c r="BG653" i="3"/>
  <c r="BF653" i="3"/>
  <c r="T653" i="3"/>
  <c r="R653" i="3"/>
  <c r="P653" i="3"/>
  <c r="BK653" i="3"/>
  <c r="J653" i="3"/>
  <c r="BE653" i="3" s="1"/>
  <c r="BI647" i="3"/>
  <c r="BH647" i="3"/>
  <c r="BG647" i="3"/>
  <c r="BF647" i="3"/>
  <c r="T647" i="3"/>
  <c r="R647" i="3"/>
  <c r="P647" i="3"/>
  <c r="BK647" i="3"/>
  <c r="J647" i="3"/>
  <c r="BE647" i="3"/>
  <c r="BI641" i="3"/>
  <c r="BH641" i="3"/>
  <c r="BG641" i="3"/>
  <c r="BF641" i="3"/>
  <c r="T641" i="3"/>
  <c r="R641" i="3"/>
  <c r="P641" i="3"/>
  <c r="BK641" i="3"/>
  <c r="J641" i="3"/>
  <c r="BE641" i="3" s="1"/>
  <c r="BI635" i="3"/>
  <c r="BH635" i="3"/>
  <c r="BG635" i="3"/>
  <c r="BF635" i="3"/>
  <c r="T635" i="3"/>
  <c r="R635" i="3"/>
  <c r="P635" i="3"/>
  <c r="BK635" i="3"/>
  <c r="J635" i="3"/>
  <c r="BE635" i="3"/>
  <c r="BI629" i="3"/>
  <c r="BH629" i="3"/>
  <c r="BG629" i="3"/>
  <c r="BF629" i="3"/>
  <c r="T629" i="3"/>
  <c r="R629" i="3"/>
  <c r="P629" i="3"/>
  <c r="BK629" i="3"/>
  <c r="J629" i="3"/>
  <c r="BE629" i="3" s="1"/>
  <c r="BI623" i="3"/>
  <c r="BH623" i="3"/>
  <c r="BG623" i="3"/>
  <c r="BF623" i="3"/>
  <c r="T623" i="3"/>
  <c r="R623" i="3"/>
  <c r="P623" i="3"/>
  <c r="P610" i="3" s="1"/>
  <c r="BK623" i="3"/>
  <c r="J623" i="3"/>
  <c r="BE623" i="3"/>
  <c r="BI617" i="3"/>
  <c r="BH617" i="3"/>
  <c r="BG617" i="3"/>
  <c r="BF617" i="3"/>
  <c r="T617" i="3"/>
  <c r="T610" i="3" s="1"/>
  <c r="R617" i="3"/>
  <c r="P617" i="3"/>
  <c r="BK617" i="3"/>
  <c r="J617" i="3"/>
  <c r="BE617" i="3" s="1"/>
  <c r="BI611" i="3"/>
  <c r="BH611" i="3"/>
  <c r="BG611" i="3"/>
  <c r="BF611" i="3"/>
  <c r="T611" i="3"/>
  <c r="R611" i="3"/>
  <c r="P611" i="3"/>
  <c r="BK611" i="3"/>
  <c r="J611" i="3"/>
  <c r="BE611" i="3"/>
  <c r="BI608" i="3"/>
  <c r="BH608" i="3"/>
  <c r="BG608" i="3"/>
  <c r="BF608" i="3"/>
  <c r="T608" i="3"/>
  <c r="R608" i="3"/>
  <c r="P608" i="3"/>
  <c r="BK608" i="3"/>
  <c r="J608" i="3"/>
  <c r="BE608" i="3"/>
  <c r="BI606" i="3"/>
  <c r="BH606" i="3"/>
  <c r="BG606" i="3"/>
  <c r="BF606" i="3"/>
  <c r="T606" i="3"/>
  <c r="R606" i="3"/>
  <c r="P606" i="3"/>
  <c r="BK606" i="3"/>
  <c r="J606" i="3"/>
  <c r="BE606" i="3" s="1"/>
  <c r="BI602" i="3"/>
  <c r="BH602" i="3"/>
  <c r="BG602" i="3"/>
  <c r="BF602" i="3"/>
  <c r="T602" i="3"/>
  <c r="R602" i="3"/>
  <c r="P602" i="3"/>
  <c r="BK602" i="3"/>
  <c r="J602" i="3"/>
  <c r="BE602" i="3"/>
  <c r="BI594" i="3"/>
  <c r="BH594" i="3"/>
  <c r="BG594" i="3"/>
  <c r="BF594" i="3"/>
  <c r="T594" i="3"/>
  <c r="R594" i="3"/>
  <c r="P594" i="3"/>
  <c r="BK594" i="3"/>
  <c r="J594" i="3"/>
  <c r="BE594" i="3" s="1"/>
  <c r="BI590" i="3"/>
  <c r="BH590" i="3"/>
  <c r="BG590" i="3"/>
  <c r="BF590" i="3"/>
  <c r="T590" i="3"/>
  <c r="R590" i="3"/>
  <c r="P590" i="3"/>
  <c r="BK590" i="3"/>
  <c r="J590" i="3"/>
  <c r="BE590" i="3"/>
  <c r="BI582" i="3"/>
  <c r="BH582" i="3"/>
  <c r="BG582" i="3"/>
  <c r="BF582" i="3"/>
  <c r="T582" i="3"/>
  <c r="R582" i="3"/>
  <c r="P582" i="3"/>
  <c r="BK582" i="3"/>
  <c r="J582" i="3"/>
  <c r="BE582" i="3" s="1"/>
  <c r="BI578" i="3"/>
  <c r="BH578" i="3"/>
  <c r="BG578" i="3"/>
  <c r="BF578" i="3"/>
  <c r="T578" i="3"/>
  <c r="R578" i="3"/>
  <c r="P578" i="3"/>
  <c r="BK578" i="3"/>
  <c r="J578" i="3"/>
  <c r="BE578" i="3" s="1"/>
  <c r="BI571" i="3"/>
  <c r="BH571" i="3"/>
  <c r="BG571" i="3"/>
  <c r="BF571" i="3"/>
  <c r="T571" i="3"/>
  <c r="R571" i="3"/>
  <c r="P571" i="3"/>
  <c r="BK571" i="3"/>
  <c r="J571" i="3"/>
  <c r="BE571" i="3" s="1"/>
  <c r="BI567" i="3"/>
  <c r="BH567" i="3"/>
  <c r="BG567" i="3"/>
  <c r="BF567" i="3"/>
  <c r="T567" i="3"/>
  <c r="R567" i="3"/>
  <c r="R558" i="3" s="1"/>
  <c r="P567" i="3"/>
  <c r="BK567" i="3"/>
  <c r="J567" i="3"/>
  <c r="BE567" i="3"/>
  <c r="BI559" i="3"/>
  <c r="BH559" i="3"/>
  <c r="BG559" i="3"/>
  <c r="BF559" i="3"/>
  <c r="T559" i="3"/>
  <c r="R559" i="3"/>
  <c r="P559" i="3"/>
  <c r="BK559" i="3"/>
  <c r="BK558" i="3"/>
  <c r="J558" i="3" s="1"/>
  <c r="J70" i="3" s="1"/>
  <c r="J559" i="3"/>
  <c r="BE559" i="3" s="1"/>
  <c r="BI556" i="3"/>
  <c r="BH556" i="3"/>
  <c r="BG556" i="3"/>
  <c r="BF556" i="3"/>
  <c r="T556" i="3"/>
  <c r="T521" i="3" s="1"/>
  <c r="R556" i="3"/>
  <c r="P556" i="3"/>
  <c r="BK556" i="3"/>
  <c r="J556" i="3"/>
  <c r="BE556" i="3" s="1"/>
  <c r="BI554" i="3"/>
  <c r="BH554" i="3"/>
  <c r="BG554" i="3"/>
  <c r="BF554" i="3"/>
  <c r="T554" i="3"/>
  <c r="R554" i="3"/>
  <c r="P554" i="3"/>
  <c r="P521" i="3" s="1"/>
  <c r="BK554" i="3"/>
  <c r="J554" i="3"/>
  <c r="BE554" i="3"/>
  <c r="BI550" i="3"/>
  <c r="BH550" i="3"/>
  <c r="BG550" i="3"/>
  <c r="BF550" i="3"/>
  <c r="T550" i="3"/>
  <c r="R550" i="3"/>
  <c r="P550" i="3"/>
  <c r="BK550" i="3"/>
  <c r="J550" i="3"/>
  <c r="BE550" i="3" s="1"/>
  <c r="BI543" i="3"/>
  <c r="BH543" i="3"/>
  <c r="BG543" i="3"/>
  <c r="BF543" i="3"/>
  <c r="T543" i="3"/>
  <c r="R543" i="3"/>
  <c r="P543" i="3"/>
  <c r="BK543" i="3"/>
  <c r="J543" i="3"/>
  <c r="BE543" i="3"/>
  <c r="BI539" i="3"/>
  <c r="BH539" i="3"/>
  <c r="BG539" i="3"/>
  <c r="BF539" i="3"/>
  <c r="T539" i="3"/>
  <c r="R539" i="3"/>
  <c r="P539" i="3"/>
  <c r="BK539" i="3"/>
  <c r="J539" i="3"/>
  <c r="BE539" i="3" s="1"/>
  <c r="BI535" i="3"/>
  <c r="BH535" i="3"/>
  <c r="BG535" i="3"/>
  <c r="BF535" i="3"/>
  <c r="T535" i="3"/>
  <c r="R535" i="3"/>
  <c r="P535" i="3"/>
  <c r="BK535" i="3"/>
  <c r="J535" i="3"/>
  <c r="BE535" i="3"/>
  <c r="BI531" i="3"/>
  <c r="BH531" i="3"/>
  <c r="BG531" i="3"/>
  <c r="BF531" i="3"/>
  <c r="T531" i="3"/>
  <c r="R531" i="3"/>
  <c r="P531" i="3"/>
  <c r="BK531" i="3"/>
  <c r="J531" i="3"/>
  <c r="BE531" i="3" s="1"/>
  <c r="BI522" i="3"/>
  <c r="BH522" i="3"/>
  <c r="BG522" i="3"/>
  <c r="BF522" i="3"/>
  <c r="T522" i="3"/>
  <c r="R522" i="3"/>
  <c r="R521" i="3" s="1"/>
  <c r="P522" i="3"/>
  <c r="BK522" i="3"/>
  <c r="J522" i="3"/>
  <c r="BE522" i="3" s="1"/>
  <c r="BI519" i="3"/>
  <c r="BH519" i="3"/>
  <c r="BG519" i="3"/>
  <c r="BF519" i="3"/>
  <c r="T519" i="3"/>
  <c r="R519" i="3"/>
  <c r="P519" i="3"/>
  <c r="BK519" i="3"/>
  <c r="J519" i="3"/>
  <c r="BE519" i="3"/>
  <c r="BI517" i="3"/>
  <c r="BH517" i="3"/>
  <c r="BG517" i="3"/>
  <c r="BF517" i="3"/>
  <c r="T517" i="3"/>
  <c r="R517" i="3"/>
  <c r="P517" i="3"/>
  <c r="BK517" i="3"/>
  <c r="J517" i="3"/>
  <c r="BE517" i="3" s="1"/>
  <c r="BI515" i="3"/>
  <c r="BH515" i="3"/>
  <c r="BG515" i="3"/>
  <c r="BF515" i="3"/>
  <c r="T515" i="3"/>
  <c r="R515" i="3"/>
  <c r="R508" i="3" s="1"/>
  <c r="P515" i="3"/>
  <c r="BK515" i="3"/>
  <c r="J515" i="3"/>
  <c r="BE515" i="3"/>
  <c r="BI509" i="3"/>
  <c r="BH509" i="3"/>
  <c r="BG509" i="3"/>
  <c r="BF509" i="3"/>
  <c r="T509" i="3"/>
  <c r="R509" i="3"/>
  <c r="P509" i="3"/>
  <c r="BK509" i="3"/>
  <c r="BK508" i="3"/>
  <c r="J508" i="3" s="1"/>
  <c r="J68" i="3" s="1"/>
  <c r="J509" i="3"/>
  <c r="BE509" i="3" s="1"/>
  <c r="BI503" i="3"/>
  <c r="BH503" i="3"/>
  <c r="BG503" i="3"/>
  <c r="BF503" i="3"/>
  <c r="T503" i="3"/>
  <c r="R503" i="3"/>
  <c r="P503" i="3"/>
  <c r="BK503" i="3"/>
  <c r="J503" i="3"/>
  <c r="BE503" i="3" s="1"/>
  <c r="BI498" i="3"/>
  <c r="BH498" i="3"/>
  <c r="BG498" i="3"/>
  <c r="BF498" i="3"/>
  <c r="T498" i="3"/>
  <c r="R498" i="3"/>
  <c r="P498" i="3"/>
  <c r="BK498" i="3"/>
  <c r="J498" i="3"/>
  <c r="BE498" i="3"/>
  <c r="BI493" i="3"/>
  <c r="BH493" i="3"/>
  <c r="BG493" i="3"/>
  <c r="BF493" i="3"/>
  <c r="T493" i="3"/>
  <c r="R493" i="3"/>
  <c r="P493" i="3"/>
  <c r="BK493" i="3"/>
  <c r="J493" i="3"/>
  <c r="BE493" i="3" s="1"/>
  <c r="BI488" i="3"/>
  <c r="BH488" i="3"/>
  <c r="BG488" i="3"/>
  <c r="BF488" i="3"/>
  <c r="T488" i="3"/>
  <c r="R488" i="3"/>
  <c r="P488" i="3"/>
  <c r="BK488" i="3"/>
  <c r="J488" i="3"/>
  <c r="BE488" i="3"/>
  <c r="BI481" i="3"/>
  <c r="BH481" i="3"/>
  <c r="BG481" i="3"/>
  <c r="BF481" i="3"/>
  <c r="T481" i="3"/>
  <c r="R481" i="3"/>
  <c r="P481" i="3"/>
  <c r="BK481" i="3"/>
  <c r="J481" i="3"/>
  <c r="BE481" i="3" s="1"/>
  <c r="BI476" i="3"/>
  <c r="BH476" i="3"/>
  <c r="BG476" i="3"/>
  <c r="BF476" i="3"/>
  <c r="T476" i="3"/>
  <c r="T475" i="3"/>
  <c r="R476" i="3"/>
  <c r="R475" i="3" s="1"/>
  <c r="P476" i="3"/>
  <c r="P475" i="3"/>
  <c r="BK476" i="3"/>
  <c r="BK475" i="3" s="1"/>
  <c r="J475" i="3" s="1"/>
  <c r="J67" i="3" s="1"/>
  <c r="J476" i="3"/>
  <c r="BE476" i="3"/>
  <c r="BI473" i="3"/>
  <c r="BH473" i="3"/>
  <c r="BG473" i="3"/>
  <c r="BF473" i="3"/>
  <c r="T473" i="3"/>
  <c r="R473" i="3"/>
  <c r="P473" i="3"/>
  <c r="BK473" i="3"/>
  <c r="J473" i="3"/>
  <c r="BE473" i="3"/>
  <c r="BI471" i="3"/>
  <c r="BH471" i="3"/>
  <c r="BG471" i="3"/>
  <c r="BF471" i="3"/>
  <c r="T471" i="3"/>
  <c r="R471" i="3"/>
  <c r="P471" i="3"/>
  <c r="BK471" i="3"/>
  <c r="J471" i="3"/>
  <c r="BE471" i="3" s="1"/>
  <c r="BI467" i="3"/>
  <c r="BH467" i="3"/>
  <c r="BG467" i="3"/>
  <c r="BF467" i="3"/>
  <c r="T467" i="3"/>
  <c r="R467" i="3"/>
  <c r="P467" i="3"/>
  <c r="BK467" i="3"/>
  <c r="J467" i="3"/>
  <c r="BE467" i="3"/>
  <c r="BI460" i="3"/>
  <c r="BH460" i="3"/>
  <c r="BG460" i="3"/>
  <c r="BF460" i="3"/>
  <c r="T460" i="3"/>
  <c r="R460" i="3"/>
  <c r="P460" i="3"/>
  <c r="BK460" i="3"/>
  <c r="J460" i="3"/>
  <c r="BE460" i="3" s="1"/>
  <c r="BI452" i="3"/>
  <c r="BH452" i="3"/>
  <c r="BG452" i="3"/>
  <c r="BF452" i="3"/>
  <c r="T452" i="3"/>
  <c r="R452" i="3"/>
  <c r="P452" i="3"/>
  <c r="BK452" i="3"/>
  <c r="J452" i="3"/>
  <c r="BE452" i="3"/>
  <c r="BI444" i="3"/>
  <c r="BH444" i="3"/>
  <c r="BG444" i="3"/>
  <c r="BF444" i="3"/>
  <c r="T444" i="3"/>
  <c r="R444" i="3"/>
  <c r="P444" i="3"/>
  <c r="BK444" i="3"/>
  <c r="J444" i="3"/>
  <c r="BE444" i="3" s="1"/>
  <c r="BI440" i="3"/>
  <c r="BH440" i="3"/>
  <c r="BG440" i="3"/>
  <c r="BF440" i="3"/>
  <c r="T440" i="3"/>
  <c r="R440" i="3"/>
  <c r="P440" i="3"/>
  <c r="BK440" i="3"/>
  <c r="J440" i="3"/>
  <c r="BE440" i="3"/>
  <c r="BI433" i="3"/>
  <c r="BH433" i="3"/>
  <c r="BG433" i="3"/>
  <c r="BF433" i="3"/>
  <c r="T433" i="3"/>
  <c r="R433" i="3"/>
  <c r="P433" i="3"/>
  <c r="BK433" i="3"/>
  <c r="J433" i="3"/>
  <c r="BE433" i="3" s="1"/>
  <c r="BI424" i="3"/>
  <c r="BH424" i="3"/>
  <c r="BG424" i="3"/>
  <c r="BF424" i="3"/>
  <c r="T424" i="3"/>
  <c r="R424" i="3"/>
  <c r="P424" i="3"/>
  <c r="BK424" i="3"/>
  <c r="J424" i="3"/>
  <c r="BE424" i="3"/>
  <c r="BI419" i="3"/>
  <c r="BH419" i="3"/>
  <c r="BG419" i="3"/>
  <c r="BF419" i="3"/>
  <c r="T419" i="3"/>
  <c r="R419" i="3"/>
  <c r="P419" i="3"/>
  <c r="BK419" i="3"/>
  <c r="J419" i="3"/>
  <c r="BE419" i="3" s="1"/>
  <c r="BI411" i="3"/>
  <c r="BH411" i="3"/>
  <c r="BG411" i="3"/>
  <c r="BF411" i="3"/>
  <c r="T411" i="3"/>
  <c r="R411" i="3"/>
  <c r="P411" i="3"/>
  <c r="BK411" i="3"/>
  <c r="J411" i="3"/>
  <c r="BE411" i="3"/>
  <c r="BI403" i="3"/>
  <c r="BH403" i="3"/>
  <c r="BG403" i="3"/>
  <c r="BF403" i="3"/>
  <c r="T403" i="3"/>
  <c r="T402" i="3" s="1"/>
  <c r="R403" i="3"/>
  <c r="R402" i="3" s="1"/>
  <c r="P403" i="3"/>
  <c r="P402" i="3"/>
  <c r="BK403" i="3"/>
  <c r="J403" i="3"/>
  <c r="BE403" i="3"/>
  <c r="BI399" i="3"/>
  <c r="BH399" i="3"/>
  <c r="BG399" i="3"/>
  <c r="BF399" i="3"/>
  <c r="T399" i="3"/>
  <c r="T398" i="3"/>
  <c r="R399" i="3"/>
  <c r="R398" i="3" s="1"/>
  <c r="P399" i="3"/>
  <c r="P398" i="3"/>
  <c r="BK399" i="3"/>
  <c r="BK398" i="3" s="1"/>
  <c r="J398" i="3" s="1"/>
  <c r="J64" i="3" s="1"/>
  <c r="J399" i="3"/>
  <c r="BE399" i="3"/>
  <c r="BI394" i="3"/>
  <c r="BH394" i="3"/>
  <c r="BG394" i="3"/>
  <c r="BF394" i="3"/>
  <c r="T394" i="3"/>
  <c r="R394" i="3"/>
  <c r="P394" i="3"/>
  <c r="BK394" i="3"/>
  <c r="J394" i="3"/>
  <c r="BE394" i="3"/>
  <c r="BI390" i="3"/>
  <c r="BH390" i="3"/>
  <c r="BG390" i="3"/>
  <c r="BF390" i="3"/>
  <c r="T390" i="3"/>
  <c r="R390" i="3"/>
  <c r="P390" i="3"/>
  <c r="BK390" i="3"/>
  <c r="J390" i="3"/>
  <c r="BE390" i="3" s="1"/>
  <c r="BI387" i="3"/>
  <c r="BH387" i="3"/>
  <c r="BG387" i="3"/>
  <c r="BF387" i="3"/>
  <c r="T387" i="3"/>
  <c r="R387" i="3"/>
  <c r="P387" i="3"/>
  <c r="P382" i="3" s="1"/>
  <c r="BK387" i="3"/>
  <c r="J387" i="3"/>
  <c r="BE387" i="3"/>
  <c r="BI385" i="3"/>
  <c r="BH385" i="3"/>
  <c r="BG385" i="3"/>
  <c r="BF385" i="3"/>
  <c r="T385" i="3"/>
  <c r="R385" i="3"/>
  <c r="P385" i="3"/>
  <c r="BK385" i="3"/>
  <c r="J385" i="3"/>
  <c r="BE385" i="3" s="1"/>
  <c r="BI383" i="3"/>
  <c r="BH383" i="3"/>
  <c r="BG383" i="3"/>
  <c r="BF383" i="3"/>
  <c r="T383" i="3"/>
  <c r="T382" i="3"/>
  <c r="R383" i="3"/>
  <c r="R382" i="3" s="1"/>
  <c r="P383" i="3"/>
  <c r="BK383" i="3"/>
  <c r="J383" i="3"/>
  <c r="BE383" i="3" s="1"/>
  <c r="BI377" i="3"/>
  <c r="BH377" i="3"/>
  <c r="BG377" i="3"/>
  <c r="BF377" i="3"/>
  <c r="T377" i="3"/>
  <c r="R377" i="3"/>
  <c r="P377" i="3"/>
  <c r="BK377" i="3"/>
  <c r="J377" i="3"/>
  <c r="BE377" i="3"/>
  <c r="BI370" i="3"/>
  <c r="BH370" i="3"/>
  <c r="BG370" i="3"/>
  <c r="BF370" i="3"/>
  <c r="T370" i="3"/>
  <c r="R370" i="3"/>
  <c r="P370" i="3"/>
  <c r="BK370" i="3"/>
  <c r="J370" i="3"/>
  <c r="BE370" i="3" s="1"/>
  <c r="BI361" i="3"/>
  <c r="BH361" i="3"/>
  <c r="BG361" i="3"/>
  <c r="BF361" i="3"/>
  <c r="T361" i="3"/>
  <c r="R361" i="3"/>
  <c r="P361" i="3"/>
  <c r="BK361" i="3"/>
  <c r="J361" i="3"/>
  <c r="BE361" i="3"/>
  <c r="BI354" i="3"/>
  <c r="BH354" i="3"/>
  <c r="BG354" i="3"/>
  <c r="BF354" i="3"/>
  <c r="T354" i="3"/>
  <c r="R354" i="3"/>
  <c r="P354" i="3"/>
  <c r="BK354" i="3"/>
  <c r="J354" i="3"/>
  <c r="BE354" i="3" s="1"/>
  <c r="BI345" i="3"/>
  <c r="BH345" i="3"/>
  <c r="BG345" i="3"/>
  <c r="BF345" i="3"/>
  <c r="T345" i="3"/>
  <c r="R345" i="3"/>
  <c r="P345" i="3"/>
  <c r="BK345" i="3"/>
  <c r="J345" i="3"/>
  <c r="BE345" i="3"/>
  <c r="BI340" i="3"/>
  <c r="BH340" i="3"/>
  <c r="BG340" i="3"/>
  <c r="BF340" i="3"/>
  <c r="T340" i="3"/>
  <c r="R340" i="3"/>
  <c r="P340" i="3"/>
  <c r="BK340" i="3"/>
  <c r="J340" i="3"/>
  <c r="BE340" i="3" s="1"/>
  <c r="BI335" i="3"/>
  <c r="BH335" i="3"/>
  <c r="BG335" i="3"/>
  <c r="BF335" i="3"/>
  <c r="T335" i="3"/>
  <c r="R335" i="3"/>
  <c r="P335" i="3"/>
  <c r="BK335" i="3"/>
  <c r="J335" i="3"/>
  <c r="BE335" i="3"/>
  <c r="BI330" i="3"/>
  <c r="BH330" i="3"/>
  <c r="BG330" i="3"/>
  <c r="BF330" i="3"/>
  <c r="T330" i="3"/>
  <c r="R330" i="3"/>
  <c r="P330" i="3"/>
  <c r="BK330" i="3"/>
  <c r="J330" i="3"/>
  <c r="BE330" i="3" s="1"/>
  <c r="BI323" i="3"/>
  <c r="BH323" i="3"/>
  <c r="BG323" i="3"/>
  <c r="BF323" i="3"/>
  <c r="T323" i="3"/>
  <c r="R323" i="3"/>
  <c r="P323" i="3"/>
  <c r="BK323" i="3"/>
  <c r="J323" i="3"/>
  <c r="BE323" i="3"/>
  <c r="BI316" i="3"/>
  <c r="BH316" i="3"/>
  <c r="BG316" i="3"/>
  <c r="BF316" i="3"/>
  <c r="T316" i="3"/>
  <c r="R316" i="3"/>
  <c r="P316" i="3"/>
  <c r="BK316" i="3"/>
  <c r="J316" i="3"/>
  <c r="BE316" i="3" s="1"/>
  <c r="BI309" i="3"/>
  <c r="BH309" i="3"/>
  <c r="BG309" i="3"/>
  <c r="BF309" i="3"/>
  <c r="T309" i="3"/>
  <c r="R309" i="3"/>
  <c r="P309" i="3"/>
  <c r="BK309" i="3"/>
  <c r="J309" i="3"/>
  <c r="BE309" i="3"/>
  <c r="BI300" i="3"/>
  <c r="BH300" i="3"/>
  <c r="BG300" i="3"/>
  <c r="BF300" i="3"/>
  <c r="T300" i="3"/>
  <c r="R300" i="3"/>
  <c r="P300" i="3"/>
  <c r="BK300" i="3"/>
  <c r="J300" i="3"/>
  <c r="BE300" i="3" s="1"/>
  <c r="BI291" i="3"/>
  <c r="BH291" i="3"/>
  <c r="BG291" i="3"/>
  <c r="BF291" i="3"/>
  <c r="T291" i="3"/>
  <c r="R291" i="3"/>
  <c r="P291" i="3"/>
  <c r="BK291" i="3"/>
  <c r="J291" i="3"/>
  <c r="BE291" i="3"/>
  <c r="BI281" i="3"/>
  <c r="BH281" i="3"/>
  <c r="BG281" i="3"/>
  <c r="BF281" i="3"/>
  <c r="T281" i="3"/>
  <c r="R281" i="3"/>
  <c r="P281" i="3"/>
  <c r="BK281" i="3"/>
  <c r="J281" i="3"/>
  <c r="BE281" i="3" s="1"/>
  <c r="BI274" i="3"/>
  <c r="BH274" i="3"/>
  <c r="BG274" i="3"/>
  <c r="BF274" i="3"/>
  <c r="T274" i="3"/>
  <c r="R274" i="3"/>
  <c r="P274" i="3"/>
  <c r="BK274" i="3"/>
  <c r="J274" i="3"/>
  <c r="BE274" i="3"/>
  <c r="BI269" i="3"/>
  <c r="BH269" i="3"/>
  <c r="BG269" i="3"/>
  <c r="BF269" i="3"/>
  <c r="T269" i="3"/>
  <c r="R269" i="3"/>
  <c r="P269" i="3"/>
  <c r="BK269" i="3"/>
  <c r="J269" i="3"/>
  <c r="BE269" i="3" s="1"/>
  <c r="BI261" i="3"/>
  <c r="BH261" i="3"/>
  <c r="BG261" i="3"/>
  <c r="BF261" i="3"/>
  <c r="T261" i="3"/>
  <c r="R261" i="3"/>
  <c r="P261" i="3"/>
  <c r="BK261" i="3"/>
  <c r="J261" i="3"/>
  <c r="BE261" i="3"/>
  <c r="BI255" i="3"/>
  <c r="BH255" i="3"/>
  <c r="BG255" i="3"/>
  <c r="BF255" i="3"/>
  <c r="T255" i="3"/>
  <c r="R255" i="3"/>
  <c r="P255" i="3"/>
  <c r="BK255" i="3"/>
  <c r="J255" i="3"/>
  <c r="BE255" i="3" s="1"/>
  <c r="BI248" i="3"/>
  <c r="BH248" i="3"/>
  <c r="BG248" i="3"/>
  <c r="BF248" i="3"/>
  <c r="T248" i="3"/>
  <c r="R248" i="3"/>
  <c r="P248" i="3"/>
  <c r="BK248" i="3"/>
  <c r="J248" i="3"/>
  <c r="BE248" i="3"/>
  <c r="BI240" i="3"/>
  <c r="BH240" i="3"/>
  <c r="BG240" i="3"/>
  <c r="BF240" i="3"/>
  <c r="T240" i="3"/>
  <c r="R240" i="3"/>
  <c r="P240" i="3"/>
  <c r="BK240" i="3"/>
  <c r="J240" i="3"/>
  <c r="BE240" i="3" s="1"/>
  <c r="BI235" i="3"/>
  <c r="BH235" i="3"/>
  <c r="BG235" i="3"/>
  <c r="BF235" i="3"/>
  <c r="T235" i="3"/>
  <c r="R235" i="3"/>
  <c r="P235" i="3"/>
  <c r="BK235" i="3"/>
  <c r="J235" i="3"/>
  <c r="BE235" i="3"/>
  <c r="BI230" i="3"/>
  <c r="BH230" i="3"/>
  <c r="BG230" i="3"/>
  <c r="BF230" i="3"/>
  <c r="T230" i="3"/>
  <c r="R230" i="3"/>
  <c r="P230" i="3"/>
  <c r="BK230" i="3"/>
  <c r="J230" i="3"/>
  <c r="BE230" i="3" s="1"/>
  <c r="BI225" i="3"/>
  <c r="BH225" i="3"/>
  <c r="BG225" i="3"/>
  <c r="BF225" i="3"/>
  <c r="T225" i="3"/>
  <c r="R225" i="3"/>
  <c r="P225" i="3"/>
  <c r="BK225" i="3"/>
  <c r="J225" i="3"/>
  <c r="BE225" i="3"/>
  <c r="BI215" i="3"/>
  <c r="BH215" i="3"/>
  <c r="BG215" i="3"/>
  <c r="BF215" i="3"/>
  <c r="T215" i="3"/>
  <c r="R215" i="3"/>
  <c r="P215" i="3"/>
  <c r="BK215" i="3"/>
  <c r="J215" i="3"/>
  <c r="BE215" i="3" s="1"/>
  <c r="BI206" i="3"/>
  <c r="BH206" i="3"/>
  <c r="BG206" i="3"/>
  <c r="BF206" i="3"/>
  <c r="T206" i="3"/>
  <c r="R206" i="3"/>
  <c r="P206" i="3"/>
  <c r="P193" i="3" s="1"/>
  <c r="BK206" i="3"/>
  <c r="J206" i="3"/>
  <c r="BE206" i="3"/>
  <c r="BI199" i="3"/>
  <c r="BH199" i="3"/>
  <c r="BG199" i="3"/>
  <c r="BF199" i="3"/>
  <c r="T199" i="3"/>
  <c r="T193" i="3" s="1"/>
  <c r="R199" i="3"/>
  <c r="P199" i="3"/>
  <c r="BK199" i="3"/>
  <c r="J199" i="3"/>
  <c r="BE199" i="3" s="1"/>
  <c r="BI194" i="3"/>
  <c r="BH194" i="3"/>
  <c r="BG194" i="3"/>
  <c r="BF194" i="3"/>
  <c r="T194" i="3"/>
  <c r="R194" i="3"/>
  <c r="P194" i="3"/>
  <c r="BK194" i="3"/>
  <c r="J194" i="3"/>
  <c r="BE194" i="3"/>
  <c r="BI187" i="3"/>
  <c r="BH187" i="3"/>
  <c r="BG187" i="3"/>
  <c r="BF187" i="3"/>
  <c r="T187" i="3"/>
  <c r="R187" i="3"/>
  <c r="P187" i="3"/>
  <c r="BK187" i="3"/>
  <c r="J187" i="3"/>
  <c r="BE187" i="3"/>
  <c r="BI181" i="3"/>
  <c r="BH181" i="3"/>
  <c r="BG181" i="3"/>
  <c r="BF181" i="3"/>
  <c r="T181" i="3"/>
  <c r="R181" i="3"/>
  <c r="P181" i="3"/>
  <c r="BK181" i="3"/>
  <c r="J181" i="3"/>
  <c r="BE181" i="3" s="1"/>
  <c r="BI172" i="3"/>
  <c r="BH172" i="3"/>
  <c r="BG172" i="3"/>
  <c r="BF172" i="3"/>
  <c r="T172" i="3"/>
  <c r="R172" i="3"/>
  <c r="P172" i="3"/>
  <c r="BK172" i="3"/>
  <c r="J172" i="3"/>
  <c r="BE172" i="3"/>
  <c r="BI163" i="3"/>
  <c r="BH163" i="3"/>
  <c r="BG163" i="3"/>
  <c r="BF163" i="3"/>
  <c r="T163" i="3"/>
  <c r="R163" i="3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/>
  <c r="BI159" i="3"/>
  <c r="BH159" i="3"/>
  <c r="BG159" i="3"/>
  <c r="BF159" i="3"/>
  <c r="T159" i="3"/>
  <c r="R159" i="3"/>
  <c r="P159" i="3"/>
  <c r="BK159" i="3"/>
  <c r="J159" i="3"/>
  <c r="BE159" i="3" s="1"/>
  <c r="BI150" i="3"/>
  <c r="BH150" i="3"/>
  <c r="BG150" i="3"/>
  <c r="BF150" i="3"/>
  <c r="T150" i="3"/>
  <c r="R150" i="3"/>
  <c r="P150" i="3"/>
  <c r="BK150" i="3"/>
  <c r="J150" i="3"/>
  <c r="BE150" i="3"/>
  <c r="BI145" i="3"/>
  <c r="BH145" i="3"/>
  <c r="BG145" i="3"/>
  <c r="BF145" i="3"/>
  <c r="T145" i="3"/>
  <c r="T96" i="3" s="1"/>
  <c r="R145" i="3"/>
  <c r="P145" i="3"/>
  <c r="BK145" i="3"/>
  <c r="J145" i="3"/>
  <c r="BE145" i="3" s="1"/>
  <c r="BI140" i="3"/>
  <c r="BH140" i="3"/>
  <c r="BG140" i="3"/>
  <c r="F35" i="3" s="1"/>
  <c r="BB56" i="1" s="1"/>
  <c r="BF140" i="3"/>
  <c r="T140" i="3"/>
  <c r="R140" i="3"/>
  <c r="P140" i="3"/>
  <c r="P96" i="3" s="1"/>
  <c r="BK140" i="3"/>
  <c r="J140" i="3"/>
  <c r="BE140" i="3"/>
  <c r="BI133" i="3"/>
  <c r="BH133" i="3"/>
  <c r="BG133" i="3"/>
  <c r="BF133" i="3"/>
  <c r="T133" i="3"/>
  <c r="R133" i="3"/>
  <c r="P133" i="3"/>
  <c r="BK133" i="3"/>
  <c r="J133" i="3"/>
  <c r="BE133" i="3" s="1"/>
  <c r="BI129" i="3"/>
  <c r="BH129" i="3"/>
  <c r="BG129" i="3"/>
  <c r="BF129" i="3"/>
  <c r="T129" i="3"/>
  <c r="R129" i="3"/>
  <c r="P129" i="3"/>
  <c r="BK129" i="3"/>
  <c r="J129" i="3"/>
  <c r="BE129" i="3"/>
  <c r="BI121" i="3"/>
  <c r="BH121" i="3"/>
  <c r="BG121" i="3"/>
  <c r="BF121" i="3"/>
  <c r="T121" i="3"/>
  <c r="R121" i="3"/>
  <c r="P121" i="3"/>
  <c r="BK121" i="3"/>
  <c r="J121" i="3"/>
  <c r="BE121" i="3" s="1"/>
  <c r="BI109" i="3"/>
  <c r="BH109" i="3"/>
  <c r="F36" i="3" s="1"/>
  <c r="BC56" i="1" s="1"/>
  <c r="BG109" i="3"/>
  <c r="BF109" i="3"/>
  <c r="T109" i="3"/>
  <c r="R109" i="3"/>
  <c r="R96" i="3" s="1"/>
  <c r="P109" i="3"/>
  <c r="BK109" i="3"/>
  <c r="J109" i="3"/>
  <c r="BE109" i="3"/>
  <c r="BI97" i="3"/>
  <c r="BH97" i="3"/>
  <c r="BG97" i="3"/>
  <c r="BF97" i="3"/>
  <c r="T97" i="3"/>
  <c r="R97" i="3"/>
  <c r="P97" i="3"/>
  <c r="BK97" i="3"/>
  <c r="BK96" i="3"/>
  <c r="J97" i="3"/>
  <c r="BE97" i="3" s="1"/>
  <c r="J91" i="3"/>
  <c r="J90" i="3"/>
  <c r="F90" i="3"/>
  <c r="F88" i="3"/>
  <c r="E86" i="3"/>
  <c r="J55" i="3"/>
  <c r="J54" i="3"/>
  <c r="F54" i="3"/>
  <c r="F52" i="3"/>
  <c r="E50" i="3"/>
  <c r="J18" i="3"/>
  <c r="E18" i="3"/>
  <c r="F55" i="3" s="1"/>
  <c r="F91" i="3"/>
  <c r="J17" i="3"/>
  <c r="J12" i="3"/>
  <c r="J52" i="3" s="1"/>
  <c r="J88" i="3"/>
  <c r="E7" i="3"/>
  <c r="E84" i="3"/>
  <c r="E48" i="3"/>
  <c r="J37" i="2"/>
  <c r="J36" i="2"/>
  <c r="AY55" i="1"/>
  <c r="J35" i="2"/>
  <c r="AX55" i="1" s="1"/>
  <c r="BI128" i="2"/>
  <c r="BH128" i="2"/>
  <c r="BG128" i="2"/>
  <c r="BF128" i="2"/>
  <c r="T128" i="2"/>
  <c r="T127" i="2"/>
  <c r="R128" i="2"/>
  <c r="R127" i="2" s="1"/>
  <c r="P128" i="2"/>
  <c r="P127" i="2"/>
  <c r="BK128" i="2"/>
  <c r="BK127" i="2" s="1"/>
  <c r="J127" i="2" s="1"/>
  <c r="J65" i="2" s="1"/>
  <c r="J128" i="2"/>
  <c r="BE128" i="2"/>
  <c r="BI122" i="2"/>
  <c r="BH122" i="2"/>
  <c r="BG122" i="2"/>
  <c r="BF122" i="2"/>
  <c r="T122" i="2"/>
  <c r="T121" i="2"/>
  <c r="R122" i="2"/>
  <c r="R121" i="2" s="1"/>
  <c r="P122" i="2"/>
  <c r="P121" i="2"/>
  <c r="BK122" i="2"/>
  <c r="BK121" i="2" s="1"/>
  <c r="J121" i="2" s="1"/>
  <c r="J64" i="2" s="1"/>
  <c r="J122" i="2"/>
  <c r="BE122" i="2"/>
  <c r="BI116" i="2"/>
  <c r="BH116" i="2"/>
  <c r="BG116" i="2"/>
  <c r="BF116" i="2"/>
  <c r="T116" i="2"/>
  <c r="T115" i="2"/>
  <c r="R116" i="2"/>
  <c r="R115" i="2" s="1"/>
  <c r="P116" i="2"/>
  <c r="P115" i="2"/>
  <c r="BK116" i="2"/>
  <c r="BK115" i="2" s="1"/>
  <c r="J115" i="2" s="1"/>
  <c r="J63" i="2" s="1"/>
  <c r="J116" i="2"/>
  <c r="BE116" i="2"/>
  <c r="BI109" i="2"/>
  <c r="BH109" i="2"/>
  <c r="BG109" i="2"/>
  <c r="BF109" i="2"/>
  <c r="T109" i="2"/>
  <c r="T108" i="2"/>
  <c r="R109" i="2"/>
  <c r="R108" i="2" s="1"/>
  <c r="R86" i="2" s="1"/>
  <c r="R85" i="2" s="1"/>
  <c r="P109" i="2"/>
  <c r="P108" i="2"/>
  <c r="BK109" i="2"/>
  <c r="BK108" i="2" s="1"/>
  <c r="J108" i="2" s="1"/>
  <c r="J62" i="2" s="1"/>
  <c r="J109" i="2"/>
  <c r="BE109" i="2"/>
  <c r="BI103" i="2"/>
  <c r="BH103" i="2"/>
  <c r="BG103" i="2"/>
  <c r="BF103" i="2"/>
  <c r="T103" i="2"/>
  <c r="R103" i="2"/>
  <c r="P103" i="2"/>
  <c r="BK103" i="2"/>
  <c r="J103" i="2"/>
  <c r="BE103" i="2"/>
  <c r="BI98" i="2"/>
  <c r="BH98" i="2"/>
  <c r="BG98" i="2"/>
  <c r="BF98" i="2"/>
  <c r="J34" i="2" s="1"/>
  <c r="AW55" i="1" s="1"/>
  <c r="T98" i="2"/>
  <c r="T87" i="2" s="1"/>
  <c r="T86" i="2" s="1"/>
  <c r="T85" i="2" s="1"/>
  <c r="R98" i="2"/>
  <c r="P98" i="2"/>
  <c r="BK98" i="2"/>
  <c r="J98" i="2"/>
  <c r="BE98" i="2" s="1"/>
  <c r="J33" i="2" s="1"/>
  <c r="AV55" i="1" s="1"/>
  <c r="AT55" i="1" s="1"/>
  <c r="BI93" i="2"/>
  <c r="BH93" i="2"/>
  <c r="BG93" i="2"/>
  <c r="F35" i="2" s="1"/>
  <c r="BB55" i="1" s="1"/>
  <c r="BF93" i="2"/>
  <c r="T93" i="2"/>
  <c r="R93" i="2"/>
  <c r="P93" i="2"/>
  <c r="P87" i="2" s="1"/>
  <c r="P86" i="2" s="1"/>
  <c r="P85" i="2" s="1"/>
  <c r="AU55" i="1" s="1"/>
  <c r="BK93" i="2"/>
  <c r="J93" i="2"/>
  <c r="BE93" i="2"/>
  <c r="BI88" i="2"/>
  <c r="F37" i="2" s="1"/>
  <c r="BD55" i="1" s="1"/>
  <c r="BH88" i="2"/>
  <c r="F36" i="2"/>
  <c r="BC55" i="1" s="1"/>
  <c r="BG88" i="2"/>
  <c r="BF88" i="2"/>
  <c r="F34" i="2"/>
  <c r="BA55" i="1" s="1"/>
  <c r="T88" i="2"/>
  <c r="R88" i="2"/>
  <c r="R87" i="2"/>
  <c r="P88" i="2"/>
  <c r="BK88" i="2"/>
  <c r="BK87" i="2"/>
  <c r="J87" i="2" s="1"/>
  <c r="J61" i="2" s="1"/>
  <c r="J88" i="2"/>
  <c r="BE88" i="2"/>
  <c r="F33" i="2" s="1"/>
  <c r="AZ55" i="1" s="1"/>
  <c r="J82" i="2"/>
  <c r="J81" i="2"/>
  <c r="F81" i="2"/>
  <c r="F79" i="2"/>
  <c r="E77" i="2"/>
  <c r="J55" i="2"/>
  <c r="J54" i="2"/>
  <c r="F54" i="2"/>
  <c r="F52" i="2"/>
  <c r="E50" i="2"/>
  <c r="J18" i="2"/>
  <c r="E18" i="2"/>
  <c r="F82" i="2" s="1"/>
  <c r="F55" i="2"/>
  <c r="J17" i="2"/>
  <c r="J12" i="2"/>
  <c r="J79" i="2" s="1"/>
  <c r="J52" i="2"/>
  <c r="E7" i="2"/>
  <c r="E75" i="2" s="1"/>
  <c r="AS54" i="1"/>
  <c r="L50" i="1"/>
  <c r="AM50" i="1"/>
  <c r="AM49" i="1"/>
  <c r="L49" i="1"/>
  <c r="AM47" i="1"/>
  <c r="L47" i="1"/>
  <c r="L45" i="1"/>
  <c r="L44" i="1"/>
  <c r="BB54" i="1" l="1"/>
  <c r="BC54" i="1"/>
  <c r="W32" i="1" s="1"/>
  <c r="F34" i="3"/>
  <c r="BA56" i="1" s="1"/>
  <c r="BA54" i="1" s="1"/>
  <c r="AY54" i="1"/>
  <c r="T95" i="3"/>
  <c r="J714" i="3"/>
  <c r="J74" i="3" s="1"/>
  <c r="BK713" i="3"/>
  <c r="J713" i="3" s="1"/>
  <c r="J73" i="3" s="1"/>
  <c r="AX54" i="1"/>
  <c r="W31" i="1"/>
  <c r="P95" i="3"/>
  <c r="F33" i="3"/>
  <c r="AZ56" i="1" s="1"/>
  <c r="AZ54" i="1" s="1"/>
  <c r="J33" i="3"/>
  <c r="AV56" i="1" s="1"/>
  <c r="J34" i="3"/>
  <c r="AW56" i="1" s="1"/>
  <c r="R193" i="3"/>
  <c r="R95" i="3" s="1"/>
  <c r="BK382" i="3"/>
  <c r="J382" i="3" s="1"/>
  <c r="J63" i="3" s="1"/>
  <c r="T508" i="3"/>
  <c r="BK521" i="3"/>
  <c r="J521" i="3" s="1"/>
  <c r="J69" i="3" s="1"/>
  <c r="T558" i="3"/>
  <c r="R610" i="3"/>
  <c r="R401" i="3" s="1"/>
  <c r="J96" i="3"/>
  <c r="J61" i="3" s="1"/>
  <c r="BK95" i="3"/>
  <c r="E48" i="2"/>
  <c r="BK86" i="2"/>
  <c r="BK193" i="3"/>
  <c r="J193" i="3" s="1"/>
  <c r="J62" i="3" s="1"/>
  <c r="BK402" i="3"/>
  <c r="P508" i="3"/>
  <c r="P401" i="3" s="1"/>
  <c r="P558" i="3"/>
  <c r="BK610" i="3"/>
  <c r="J610" i="3" s="1"/>
  <c r="J71" i="3" s="1"/>
  <c r="BK664" i="3"/>
  <c r="J664" i="3" s="1"/>
  <c r="J72" i="3" s="1"/>
  <c r="T401" i="3"/>
  <c r="F37" i="3"/>
  <c r="BD56" i="1" s="1"/>
  <c r="BD54" i="1" s="1"/>
  <c r="W33" i="1" s="1"/>
  <c r="W30" i="1" l="1"/>
  <c r="AW54" i="1"/>
  <c r="AK30" i="1" s="1"/>
  <c r="R94" i="3"/>
  <c r="J402" i="3"/>
  <c r="J66" i="3" s="1"/>
  <c r="BK401" i="3"/>
  <c r="J401" i="3" s="1"/>
  <c r="J65" i="3" s="1"/>
  <c r="J95" i="3"/>
  <c r="J60" i="3" s="1"/>
  <c r="AV54" i="1"/>
  <c r="W29" i="1"/>
  <c r="T94" i="3"/>
  <c r="P94" i="3"/>
  <c r="AU56" i="1" s="1"/>
  <c r="AU54" i="1" s="1"/>
  <c r="BK85" i="2"/>
  <c r="J85" i="2" s="1"/>
  <c r="J86" i="2"/>
  <c r="J60" i="2" s="1"/>
  <c r="AT56" i="1"/>
  <c r="J59" i="2" l="1"/>
  <c r="J30" i="2"/>
  <c r="AK29" i="1"/>
  <c r="AT54" i="1"/>
  <c r="BK94" i="3"/>
  <c r="J94" i="3" s="1"/>
  <c r="J39" i="2" l="1"/>
  <c r="AG55" i="1"/>
  <c r="J59" i="3"/>
  <c r="J30" i="3"/>
  <c r="J39" i="3" l="1"/>
  <c r="AG56" i="1"/>
  <c r="AN56" i="1" s="1"/>
  <c r="AN55" i="1"/>
  <c r="AG54" i="1" l="1"/>
  <c r="AK26" i="1" s="1"/>
  <c r="AK35" i="1" s="1"/>
  <c r="AN54" i="1"/>
</calcChain>
</file>

<file path=xl/sharedStrings.xml><?xml version="1.0" encoding="utf-8"?>
<sst xmlns="http://schemas.openxmlformats.org/spreadsheetml/2006/main" count="7060" uniqueCount="995">
  <si>
    <t>Export Komplet</t>
  </si>
  <si>
    <t>VZ</t>
  </si>
  <si>
    <t>2.0</t>
  </si>
  <si>
    <t/>
  </si>
  <si>
    <t>False</t>
  </si>
  <si>
    <t>{7bb367d8-1255-4771-adff-5112baa7037e}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</si>
  <si>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</si>
  <si>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</si>
  <si>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</si>
  <si>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</si>
  <si>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</si>
  <si>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</si>
  <si>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</si>
  <si>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</si>
  <si>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</si>
  <si>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2019/001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</si>
  <si>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</si>
  <si>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</si>
  <si>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podlahy a sanace stropní konstrukce v zázemí kuchyně objektu ZŠ Masarykova, Seifertova 601, Bohumín</t>
  </si>
  <si>
    <t>KSO:</t>
  </si>
  <si>
    <t>CC-CZ:</t>
  </si>
  <si>
    <t>Místo:</t>
  </si>
  <si>
    <t>Bohumín</t>
  </si>
  <si>
    <t>Datum:</t>
  </si>
  <si>
    <t>3. 1. 2019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</si>
  <si>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</si>
  <si>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</si>
  <si>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</si>
  <si>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</si>
  <si>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</si>
  <si>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</si>
  <si>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</si>
  <si>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R&amp;P Projekt s.r.o.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</si>
  <si>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</si>
  <si>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</si>
  <si>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</si>
  <si>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</si>
  <si>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</si>
  <si>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</si>
  <si>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</si>
  <si>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</si>
  <si>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</si>
  <si>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</si>
  <si>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</si>
  <si>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</si>
  <si>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</si>
  <si>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</si>
  <si>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</si>
  <si>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</si>
  <si>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</si>
  <si>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</si>
  <si>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</si>
  <si>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</si>
  <si>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</si>
  <si>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</si>
  <si>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</si>
  <si>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</si>
  <si>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</si>
  <si>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</si>
  <si>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</si>
  <si>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</si>
  <si>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</si>
  <si>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</si>
  <si>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</si>
  <si>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</si>
  <si>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</si>
  <si>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</si>
  <si>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</si>
  <si>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</si>
  <si>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</si>
  <si>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</si>
  <si>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</si>
  <si>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</si>
  <si>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</si>
  <si>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</si>
  <si>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</si>
  <si>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</si>
  <si>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</si>
  <si>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a ostatní náklady</t>
  </si>
  <si>
    <t>STA</t>
  </si>
  <si>
    <t>1</t>
  </si>
  <si>
    <t>{8f50b47a-e0be-4fbb-816d-0452f3d2de79}</t>
  </si>
  <si>
    <t>2</t>
  </si>
  <si>
    <t>001</t>
  </si>
  <si>
    <t>Oprava podlahy a sanace stropní konstrukce</t>
  </si>
  <si>
    <t>{2b4e97cc-e58e-450e-b6f4-bbd5ac30a2bf}</t>
  </si>
  <si>
    <t>KRYCÍ LIST SOUPISU PRACÍ</t>
  </si>
  <si>
    <t>Objekt:</t>
  </si>
  <si>
    <t>000 -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</si>
  <si>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</si>
  <si>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</si>
  <si>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</si>
  <si>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</si>
  <si>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</si>
  <si>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</si>
  <si>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</si>
  <si>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</si>
  <si>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</si>
  <si>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</si>
  <si>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</si>
  <si>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</si>
  <si>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</si>
  <si>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</si>
  <si>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</si>
  <si>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</si>
  <si>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</si>
  <si>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</si>
  <si>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</si>
  <si>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</si>
  <si>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</si>
  <si>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</si>
  <si>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</si>
  <si>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</si>
  <si>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</si>
  <si>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</si>
  <si>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</si>
  <si>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</si>
  <si>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</si>
  <si>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</si>
  <si>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011514000</t>
  </si>
  <si>
    <t>Stavebně-technický průzkum</t>
  </si>
  <si>
    <t>kpl</t>
  </si>
  <si>
    <t>CS ÚRS 2018 01</t>
  </si>
  <si>
    <t>1024</t>
  </si>
  <si>
    <t>148920117</t>
  </si>
  <si>
    <t>PP</t>
  </si>
  <si>
    <t>VV</t>
  </si>
  <si>
    <t>"veškeré potřebné průzkumy, stavebně - technický atd. - dle potřeb zhotovitele"</t>
  </si>
  <si>
    <t>Součet</t>
  </si>
  <si>
    <t>4</t>
  </si>
  <si>
    <t>012103000</t>
  </si>
  <si>
    <t>Geodetické práce před výstavbou</t>
  </si>
  <si>
    <t>52523419</t>
  </si>
  <si>
    <t>"geodetické zaměření"</t>
  </si>
  <si>
    <t>3</t>
  </si>
  <si>
    <t>013254000</t>
  </si>
  <si>
    <t>Dokumentace skutečného provedení stavby</t>
  </si>
  <si>
    <t>1728462701</t>
  </si>
  <si>
    <t>"3 tištěná paré"</t>
  </si>
  <si>
    <t>013294000</t>
  </si>
  <si>
    <t>Ostatní dokumentace</t>
  </si>
  <si>
    <t>-1533719432</t>
  </si>
  <si>
    <t>"veškerá potřebná dodavatelská dokumentace, dílenská dokumentace vč. technologických předpisů a postupů, vzorky výrobků atd. - dle potřeb zhotovitele"</t>
  </si>
  <si>
    <t>VRN3</t>
  </si>
  <si>
    <t>Zařízení staveniště</t>
  </si>
  <si>
    <t>030001000</t>
  </si>
  <si>
    <t>549955092</t>
  </si>
  <si>
    <t>"náklady na šatny, WC, skladové prostory, spotřebu energií atd. - dle potřeb zhotovitele"</t>
  </si>
  <si>
    <t>"vč. následné likvidace po skončení prací"</t>
  </si>
  <si>
    <t>VRN4</t>
  </si>
  <si>
    <t>Inženýrská činnost</t>
  </si>
  <si>
    <t>6</t>
  </si>
  <si>
    <t>043103000</t>
  </si>
  <si>
    <t>Zkoušky bez rozlišení</t>
  </si>
  <si>
    <t>863525377</t>
  </si>
  <si>
    <t>"odtrhové zkoušky atd."</t>
  </si>
  <si>
    <t>VRN7</t>
  </si>
  <si>
    <t>Provozní vlivy</t>
  </si>
  <si>
    <t>7</t>
  </si>
  <si>
    <t>070001000</t>
  </si>
  <si>
    <t>-1863157821</t>
  </si>
  <si>
    <t>"náklady vzniklé v souvislosti s provozem investora"</t>
  </si>
  <si>
    <t>VRN9</t>
  </si>
  <si>
    <t>Ostatní náklady</t>
  </si>
  <si>
    <t>8</t>
  </si>
  <si>
    <t>090001000</t>
  </si>
  <si>
    <t>-2147218190</t>
  </si>
  <si>
    <t>"ostatní náklady potřebné pro dokončení díla"</t>
  </si>
  <si>
    <t>"náklady na koordinaci subdodavatelů, pojištění zhotovitele, dozory, BOZP atd. - dle potřeb zhotovitele"</t>
  </si>
  <si>
    <t>001 - Oprava podlahy a sanace stropní konstrukce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</si>
  <si>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</si>
  <si>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</si>
  <si>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</si>
  <si>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</si>
  <si>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</si>
  <si>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</si>
  <si>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</si>
  <si>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720 - Zdravotechnika</t>
  </si>
  <si>
    <t xml:space="preserve">    763 - Konstrukce suché výstavby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</si>
  <si>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</si>
  <si>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</si>
  <si>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</si>
  <si>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</si>
  <si>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</si>
  <si>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</si>
  <si>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HSV</t>
  </si>
  <si>
    <t>Práce a dodávky HSV</t>
  </si>
  <si>
    <t>Úpravy povrchů, podlahy a osazování výplní</t>
  </si>
  <si>
    <t>612131101</t>
  </si>
  <si>
    <t>Cementový postřik vnitřních stěn nanášený celoplošně ručně</t>
  </si>
  <si>
    <t>m2</t>
  </si>
  <si>
    <t>-252454821</t>
  </si>
  <si>
    <t>Podkladní a spojovací vrstva vnitřních omítaných ploch cementový postřik nanášený ručně celoplošně stěn</t>
  </si>
  <si>
    <t>"dle výkresu číslo 90218-7 a technické zprávy"</t>
  </si>
  <si>
    <t>"omítky stěn v.700mm v 1.p.p."</t>
  </si>
  <si>
    <t>0,7*(3+2,4+3+7,97+0,33+4,5+3+2,85+2,55)-0,35*(1+1,15*3)</t>
  </si>
  <si>
    <t>0,7*(7,97+0,33+3*2+4,5+5,8*2+2,85*2+7,455*2+0,2*2+8,41*2+2,55+4,77*2+3+0,65*2)</t>
  </si>
  <si>
    <t>"pod obnovení obkladů v.500mm v 1.n.p."</t>
  </si>
  <si>
    <t>0,5*(9,275-0,8+3,3+5,75+3,7+13,55+0,65*2+0,95*2-1,45)</t>
  </si>
  <si>
    <t>0,5*(13,33*2-0,95-0,9-1,78-1,65+2*3,2+3,3-0,95+3,3*2+5,7+0,3*2+0,5*4+3,7-1,65)</t>
  </si>
  <si>
    <t>0,5*(3,25+4,3+0,4*3+0,375+0,775+1*2+1,4*2+0,2*2)</t>
  </si>
  <si>
    <t>612131121</t>
  </si>
  <si>
    <t>Penetrační disperzní nátěr vnitřních stěn nanášený ručně</t>
  </si>
  <si>
    <t>-1733539877</t>
  </si>
  <si>
    <t>Podkladní a spojovací vrstva vnitřních omítaných ploch penetrace akrylát-silikonová nanášená ručně stěn</t>
  </si>
  <si>
    <t>612331111</t>
  </si>
  <si>
    <t>Cementová omítka hrubá jednovrstvá zatřená vnitřních stěn nanášená ručně</t>
  </si>
  <si>
    <t>-1871353503</t>
  </si>
  <si>
    <t>Omítka cementová vnitřních ploch nanášená ručně jednovrstvá, tloušťky do 10 mm hrubá zatřená svislých konstrukcí stěn</t>
  </si>
  <si>
    <t>612331191</t>
  </si>
  <si>
    <t>Příplatek k cementové omítce vnitřních stěn za každých dalších 5 mm tloušťky ručně</t>
  </si>
  <si>
    <t>-1467562183</t>
  </si>
  <si>
    <t>Omítka cementová vnitřních ploch nanášená ručně Příplatek k cenám za každých dalších i započatých 5 mm tloušťky omítky přes 10 mm stěn</t>
  </si>
  <si>
    <t>49,353*2</t>
  </si>
  <si>
    <t>612821012</t>
  </si>
  <si>
    <t>Vnitřní sanační štuková omítka pro vlhké a zasolené zdivo prováděná ručně</t>
  </si>
  <si>
    <t>-2131758195</t>
  </si>
  <si>
    <t>Sanační omítka vnitřních ploch stěn pro vlhké a zasolené zdivo, prováděná ve dvou vrstvách, tl. jádrové omítky do 30 mm ručně štuková</t>
  </si>
  <si>
    <t>619991001</t>
  </si>
  <si>
    <t>Zakrytí podlah fólií přilepenou lepící páskou</t>
  </si>
  <si>
    <t>933955454</t>
  </si>
  <si>
    <t>Zakrytí vnitřních ploch před znečištěním včetně pozdějšího odkrytí podlah fólií přilepenou lepící páskou</t>
  </si>
  <si>
    <t>"dle výkresu číslo 90218-3 a technické zprávy"</t>
  </si>
  <si>
    <t>"1.p.p." 106,72</t>
  </si>
  <si>
    <t>619991011</t>
  </si>
  <si>
    <t>Obalení konstrukcí a prvků fólií přilepenou lepící páskou</t>
  </si>
  <si>
    <t>-710275120</t>
  </si>
  <si>
    <t>Zakrytí vnitřních ploch před znečištěním včetně pozdějšího odkrytí konstrukcí a prvků obalením fólií a přelepením páskou</t>
  </si>
  <si>
    <t xml:space="preserve">"stávající obklady, okna, dveře atd." 150 </t>
  </si>
  <si>
    <t>631311117</t>
  </si>
  <si>
    <t>Mazanina tl do 80 mm z betonu prostého bez zvýšených nároků na prostředí tř. C 30/37</t>
  </si>
  <si>
    <t>m3</t>
  </si>
  <si>
    <t>-415315103</t>
  </si>
  <si>
    <t>Mazanina z betonu prostého bez zvýšených nároků na prostředí tl. přes 50 do 80 mm tř. C 30/37</t>
  </si>
  <si>
    <t>"dle výkresu číslo 90218-5 a technické zprávy"</t>
  </si>
  <si>
    <t>"spádová vrstva"</t>
  </si>
  <si>
    <t>"F1" (3,2*3,3-0,6*0,3+0,9*0,5)*0,075</t>
  </si>
  <si>
    <t>"F2" (5,73*3,2-0,6*0,3-0,5*1,25-0,3*1)*0,075</t>
  </si>
  <si>
    <t>(1,78*0,5+3,8*2,3+2,35*1,4-0,5*0,65+13,33*(4,8+0,775))*0,075</t>
  </si>
  <si>
    <t>( 1*1+3,6*0,4-1,7*0,375-1,9*0,4+4,3*3,25-1*0,8-1,4*0,15)*0,075</t>
  </si>
  <si>
    <t>9</t>
  </si>
  <si>
    <t>631319171</t>
  </si>
  <si>
    <t>Příplatek k mazanině tl do 80 mm za stržení povrchu spodní vrstvy před vložením výztuže</t>
  </si>
  <si>
    <t>-1542513438</t>
  </si>
  <si>
    <t>Příplatek k cenám mazanin za stržení povrchu spodní vrstvy mazaniny latí před vložením výztuže nebo pletiva pro tl. obou vrstev mazaniny přes 50 do 80 mm</t>
  </si>
  <si>
    <t>10</t>
  </si>
  <si>
    <t>631319181</t>
  </si>
  <si>
    <t>Příplatek k mazanině tl do 80 mm za sklon do 35°</t>
  </si>
  <si>
    <t>-2118619437</t>
  </si>
  <si>
    <t>Příplatek k cenám mazanin za sklon přes 15° do 35° od vodorovné roviny mazanina tl. přes 50 do 80 mm</t>
  </si>
  <si>
    <t>11</t>
  </si>
  <si>
    <t>631362021</t>
  </si>
  <si>
    <t>Výztuž mazanin svařovanými sítěmi Kari</t>
  </si>
  <si>
    <t>t</t>
  </si>
  <si>
    <t>238652268</t>
  </si>
  <si>
    <t>Výztuž mazanin ze svařovaných sítí z drátů typu KARI</t>
  </si>
  <si>
    <t>"porovnatelná položka - sklotextilní síťka - dle TZ"</t>
  </si>
  <si>
    <t>"F1" (3,2*3,3-0,6*0,3+0,9*0,5)*2*1,15*0,001</t>
  </si>
  <si>
    <t>"F2" (5,73*3,2-0,6*0,3-0,5*1,25-0,3*1)*2*1,15*0,001</t>
  </si>
  <si>
    <t>(1,78*0,5+3,8*2,3+2,35*1,4-0,5*0,65+13,33*(4,8+0,775))*2*1,15*0,001</t>
  </si>
  <si>
    <t>( 1*1+3,6*0,4-1,7*0,375-1,9*0,4+4,3*3,25-1*0,8-1,4*0,15)*2*1,15*0,001</t>
  </si>
  <si>
    <t>12</t>
  </si>
  <si>
    <t>633991111</t>
  </si>
  <si>
    <t>Nástřik betonových povrchů proti odpařování vody</t>
  </si>
  <si>
    <t>614685088</t>
  </si>
  <si>
    <t>Nástřik proti odpařování vody betonových povrchů</t>
  </si>
  <si>
    <t>"spádová vrstva podlahy 1.n.p."</t>
  </si>
  <si>
    <t>"F1" (3,2*3,3-0,6*0,3+0,9*0,5)</t>
  </si>
  <si>
    <t>"F2" (5,73*3,2-0,6*0,3-0,5*1,25-0,3*1)</t>
  </si>
  <si>
    <t>(1,78*0,5+3,8*2,3+2,35*1,4-0,5*0,65+13,33*(4,8+0,775))</t>
  </si>
  <si>
    <t>( 1*1+3,6*0,4-1,7*0,375-1,9*0,4+4,3*3,25-1*0,8-1,4*0,15)</t>
  </si>
  <si>
    <t>13</t>
  </si>
  <si>
    <t>634113115</t>
  </si>
  <si>
    <t>Výplň dilatačních spár mazanin plastovým profilem v 80 mm</t>
  </si>
  <si>
    <t>m</t>
  </si>
  <si>
    <t>-1486815594</t>
  </si>
  <si>
    <t>Výplň dilatačních spár mazanin plastovým profilem výšky 80 mm</t>
  </si>
  <si>
    <t>55</t>
  </si>
  <si>
    <t>14</t>
  </si>
  <si>
    <t>6-žlaby</t>
  </si>
  <si>
    <t>D+M Nové atypické nerezové žlaby vč. zakrytí</t>
  </si>
  <si>
    <t>1173270058</t>
  </si>
  <si>
    <t>"dle výkresu číslo 90218-9 a technické zprávy"</t>
  </si>
  <si>
    <t>" vč.jejich utěsnění chemicky odolným trvale pružným tmelem"</t>
  </si>
  <si>
    <t>3*0,3*3+4*0,3+2*0,3+0,6*0,4*3+0,4*0,4*2</t>
  </si>
  <si>
    <t>Ostatní konstrukce a práce, bourání</t>
  </si>
  <si>
    <t>949101111</t>
  </si>
  <si>
    <t>Lešení pomocné pro objekty pozemních staveb s lešeňovou podlahou v do 1,9 m zatížení do 150 kg/m2</t>
  </si>
  <si>
    <t>-850219065</t>
  </si>
  <si>
    <t>Lešení pomocné pracovní pro objekty pozemních staveb pro zatížení do 150 kg/m2, o výšce lešeňové podlahy do 1,9 m</t>
  </si>
  <si>
    <t>16</t>
  </si>
  <si>
    <t>952901111</t>
  </si>
  <si>
    <t>Vyčištění budov bytové a občanské výstavby při výšce podlaží do 4 m</t>
  </si>
  <si>
    <t>364903174</t>
  </si>
  <si>
    <t>Vyčištění budov nebo objektů před předáním do užívání budov bytové nebo občanské výstavby, světlé výšky podlaží do 4 m</t>
  </si>
  <si>
    <t>"1.n.p." 128,979</t>
  </si>
  <si>
    <t>"chodby atd." 50</t>
  </si>
  <si>
    <t>17</t>
  </si>
  <si>
    <t>965042141</t>
  </si>
  <si>
    <t>Bourání podkladů pod dlažby nebo mazanin betonových nebo z litého asfaltu tl do 100 mm pl přes 4 m2</t>
  </si>
  <si>
    <t>1471257979</t>
  </si>
  <si>
    <t>Bourání mazanin betonových nebo z litého asfaltu tl. do 100 mm, plochy přes 4 m2</t>
  </si>
  <si>
    <t xml:space="preserve">"stávající podlaha" </t>
  </si>
  <si>
    <t>"F1" (3,2*3,3-0,6*0,3+0,9*0,5)*0,05</t>
  </si>
  <si>
    <t>"F2" (5,73*3,2-0,6*0,3-0,5*1,25-0,3*1)*0,05</t>
  </si>
  <si>
    <t>(1,78*0,5+3,8*2,3+2,35*1,4-0,5*0,65+13,33*(4,8+0,775))*0,05</t>
  </si>
  <si>
    <t>( 1*1+3,6*0,4-1,7*0,375-1,9*0,4+4,3*3,25-1*0,8-1,4*0,15)*0,05</t>
  </si>
  <si>
    <t>18</t>
  </si>
  <si>
    <t>965081213</t>
  </si>
  <si>
    <t>Bourání podlah z dlaždic keramických nebo xylolitových tl do 10 mm plochy přes 1 m2</t>
  </si>
  <si>
    <t>1421859499</t>
  </si>
  <si>
    <t>Bourání podlah z dlaždic bez podkladního lože nebo mazaniny, s jakoukoliv výplní spár keramických nebo xylolitových tl. do 10 mm, plochy přes 1 m2</t>
  </si>
  <si>
    <t>"odečet žlabů a vpustí" -2,05*0,45*3-0,2*0,2*2-0,35*0,65-0,4*0,25</t>
  </si>
  <si>
    <t>19</t>
  </si>
  <si>
    <t>975053131</t>
  </si>
  <si>
    <t>Víceřadové podchycení stropů pro osazení nosníků v do 3,5 m pro zatížení do 800 kg/m2</t>
  </si>
  <si>
    <t>-336145013</t>
  </si>
  <si>
    <t>Víceřadové podchycení stropů pro osazení nosníků dřevěnou výztuhou v. podchycení do 3,5 m a při zatížení hmotností do 800 kg/m2</t>
  </si>
  <si>
    <t>"dle výkresu číslo 90218-4 a technické zprávy"</t>
  </si>
  <si>
    <t>"podepření stropu v suterenu - dle potřeb zhotovitele" 70</t>
  </si>
  <si>
    <t>20</t>
  </si>
  <si>
    <t>977151123</t>
  </si>
  <si>
    <t>Jádrové vrty diamantovými korunkami do D 150 mm do stavebních materiálů</t>
  </si>
  <si>
    <t>383579102</t>
  </si>
  <si>
    <t>Jádrové vrty diamantovými korunkami do stavebních materiálů (železobetonu, betonu, cihel, obkladů, dlažeb, kamene) průměru přes 130 do 150 mm</t>
  </si>
  <si>
    <t>"pro napojení nových žlabů" 0,36*3</t>
  </si>
  <si>
    <t>977311111</t>
  </si>
  <si>
    <t>Řezání stávajících betonových mazanin nevyztužených hl do 50 mm</t>
  </si>
  <si>
    <t>-1430510553</t>
  </si>
  <si>
    <t>Řezání stávajících betonových mazanin bez vyztužení hloubky do 50 mm</t>
  </si>
  <si>
    <t>"stávající podlaha - pomocné řezání při bourání podlahy" 150</t>
  </si>
  <si>
    <t>22</t>
  </si>
  <si>
    <t>978011191</t>
  </si>
  <si>
    <t>Otlučení (osekání) vnitřní vápenné nebo vápenocementové omítky stropů v rozsahu do 100 %</t>
  </si>
  <si>
    <t>-622691584</t>
  </si>
  <si>
    <t>Otlučení vápenných nebo vápenocementových omítek vnitřních ploch stropů, v rozsahu přes 50 do 100 %</t>
  </si>
  <si>
    <t>"1.p.p."</t>
  </si>
  <si>
    <t>0,7*2,3+4,5*2,3+8,3*3+2,3*2,85+2,35*2,65+2,805*2,85+8,41*2,55</t>
  </si>
  <si>
    <t>3*2,52+1,5*2,35+3*0,75</t>
  </si>
  <si>
    <t>2,4*5,8+0,85*0,45</t>
  </si>
  <si>
    <t>23</t>
  </si>
  <si>
    <t>978013191</t>
  </si>
  <si>
    <t>Otlučení (osekání) vnitřní vápenné nebo vápenocementové omítky stěn v rozsahu do 100 %</t>
  </si>
  <si>
    <t>-1944914442</t>
  </si>
  <si>
    <t>Otlučení vápenných nebo vápenocementových omítek vnitřních ploch stěn s vyškrabáním spar, s očištěním zdiva, v rozsahu přes 50 do 100 %</t>
  </si>
  <si>
    <t>"otlučení stávajících omítek v.700mm v 1.p.p."</t>
  </si>
  <si>
    <t>24</t>
  </si>
  <si>
    <t>978021191</t>
  </si>
  <si>
    <t>Otlučení (osekání) cementových omítek vnitřních stěn v rozsahu do 100 %</t>
  </si>
  <si>
    <t>985200801</t>
  </si>
  <si>
    <t>Otlučení cementových vnitřních ploch stěn, v rozsahu do 100 %</t>
  </si>
  <si>
    <t>"otlučení podkladu stávajících obkladů v.500mm v 1.n.p."</t>
  </si>
  <si>
    <t>49,353</t>
  </si>
  <si>
    <t>25</t>
  </si>
  <si>
    <t>978059541</t>
  </si>
  <si>
    <t>Odsekání a odebrání obkladů stěn z vnitřních obkládaček plochy přes 1 m2</t>
  </si>
  <si>
    <t>1642104097</t>
  </si>
  <si>
    <t>Odsekání obkladů stěn včetně otlučení podkladní omítky až na zdivo z obkládaček vnitřních, z jakýchkoliv materiálů, plochy přes 1 m2</t>
  </si>
  <si>
    <t>"otlučení stávajících obkladů v.500mm v 1.n.p."</t>
  </si>
  <si>
    <t>26</t>
  </si>
  <si>
    <t>97-žlaby</t>
  </si>
  <si>
    <t>Demontáž stávajících nerezových žlabů a vpustí</t>
  </si>
  <si>
    <t>1962210587</t>
  </si>
  <si>
    <t>2,05*0,45*3+0,65*0,35+0,2*0,2*2+0,4*0,25</t>
  </si>
  <si>
    <t>27</t>
  </si>
  <si>
    <t>985112121</t>
  </si>
  <si>
    <t>Odsekání degradovaného betonu líce kleneb a podhledů tl do 10 mm</t>
  </si>
  <si>
    <t>-1210451633</t>
  </si>
  <si>
    <t>Odsekání degradovaného betonu líce kleneb a podhledů, tloušťky do 10 mm</t>
  </si>
  <si>
    <t>"sanace stropu - typ A - 100%" 17</t>
  </si>
  <si>
    <t>"sanace stropu - typ B - 50%" 50*0,5</t>
  </si>
  <si>
    <t>"sanace stropu - typ C - 50%" 75*0,5</t>
  </si>
  <si>
    <t>28</t>
  </si>
  <si>
    <t>985131211</t>
  </si>
  <si>
    <t>Očištění ploch stěn, rubu kleneb a podlah sušeným křemičitým pískem</t>
  </si>
  <si>
    <t>-1457242275</t>
  </si>
  <si>
    <t>Očištění ploch stěn, rubu kleneb a podlah tryskání pískem sušeným</t>
  </si>
  <si>
    <t>"porovnatelná položka - kuličkové tryskání"</t>
  </si>
  <si>
    <t>"po odbourání stávajících vrstev podlahy"</t>
  </si>
  <si>
    <t>29</t>
  </si>
  <si>
    <t>985131311</t>
  </si>
  <si>
    <t>Ruční dočištění ploch stěn, rubu kleneb a podlah ocelových kartáči</t>
  </si>
  <si>
    <t>1330284618</t>
  </si>
  <si>
    <t>Očištění ploch stěn, rubu kleneb a podlah ruční dočištění ocelovými kartáči</t>
  </si>
  <si>
    <t>30</t>
  </si>
  <si>
    <t>985131411</t>
  </si>
  <si>
    <t>Vysušení ploch stěn, rubu kleneb a podlah stlačeným vzduchem</t>
  </si>
  <si>
    <t>-833270383</t>
  </si>
  <si>
    <t>Očištění ploch stěn, rubu kleneb a podlah vysušení stlačeným vzduchem</t>
  </si>
  <si>
    <t>31</t>
  </si>
  <si>
    <t>985132211</t>
  </si>
  <si>
    <t>Očištění ploch líce kleneb a podhledů  sušeným křemičitým pískem</t>
  </si>
  <si>
    <t>-721483867</t>
  </si>
  <si>
    <t>Očištění ploch líce kleneb a podhledů tryskání pískem sušeným</t>
  </si>
  <si>
    <t>"sanace stropu - typ A" 17</t>
  </si>
  <si>
    <t>"sanace stropu - typ B" 50</t>
  </si>
  <si>
    <t>"sanace stropu - typ C" 75</t>
  </si>
  <si>
    <t>32</t>
  </si>
  <si>
    <t>985132311</t>
  </si>
  <si>
    <t>Ruční dočištění ploch líce kleneb a podhledů ocelových kartáči</t>
  </si>
  <si>
    <t>-250007797</t>
  </si>
  <si>
    <t>Očištění ploch líce kleneb a podhledů ruční dočištění ocelovými kartáči</t>
  </si>
  <si>
    <t>33</t>
  </si>
  <si>
    <t>985132411</t>
  </si>
  <si>
    <t>Vysušení ploch líce kleneb a podhledů stlačeným vzduchem</t>
  </si>
  <si>
    <t>-1358875451</t>
  </si>
  <si>
    <t>Očištění ploch líce kleneb a podhledů vysušení stlačeným vzduchem</t>
  </si>
  <si>
    <t>34</t>
  </si>
  <si>
    <t>985311211</t>
  </si>
  <si>
    <t>Reprofilace líce kleneb a podhledů cementovými sanačními maltami tl 10 mm R2</t>
  </si>
  <si>
    <t>-648797331</t>
  </si>
  <si>
    <t>Reprofilace betonu sanačními maltami na cementové bázi ručně líce kleneb a podhledů, tloušťky do 10 mm R2</t>
  </si>
  <si>
    <t>35</t>
  </si>
  <si>
    <t>985311213</t>
  </si>
  <si>
    <t>Reprofilace líce kleneb a podhledů cementovými sanačními maltami tl 30 mm R2</t>
  </si>
  <si>
    <t>-1637266765</t>
  </si>
  <si>
    <t>Reprofilace betonu sanačními maltami na cementové bázi ručně líce kleneb a podhledů, tloušťky přes 20 do 30 mm R2</t>
  </si>
  <si>
    <t>36</t>
  </si>
  <si>
    <t>985311214</t>
  </si>
  <si>
    <t>Reprofilace líce kleneb a podhledů cementovými sanačními maltami tl 40 mm R4</t>
  </si>
  <si>
    <t>-1347371885</t>
  </si>
  <si>
    <t>Reprofilace betonu sanačními maltami na cementové bázi ručně líce kleneb a podhledů, tloušťky přes 30 do 40 mm R4</t>
  </si>
  <si>
    <t>37</t>
  </si>
  <si>
    <t>985311313</t>
  </si>
  <si>
    <t>Reprofilace rubu kleneb a podlah cementovými sanačními maltami tl 30 mm R2</t>
  </si>
  <si>
    <t>-2036556803</t>
  </si>
  <si>
    <t>Reprofilace betonu sanačními maltami na cementové bázi ručně rubu kleneb a podlah, tloušťky přes 20 do 30 mm R2</t>
  </si>
  <si>
    <t>"reprofilační malta R2 - 15% - obnovení podlahy"</t>
  </si>
  <si>
    <t>"F1" (3,2*3,3-0,6*0,3+0,9*0,5)*0,15</t>
  </si>
  <si>
    <t>"F2" (5,73*3,2-0,6*0,3-0,5*1,25-0,3*1)*0,15</t>
  </si>
  <si>
    <t>(1,78*0,5+3,8*2,3+2,35*1,4-0,5*0,65+13,33*(4,8+0,775))*0,15</t>
  </si>
  <si>
    <t>( 1*1+3,6*0,4-1,7*0,375-1,9*0,4+4,3*3,25-1*0,8-1,4*0,15)*0,15</t>
  </si>
  <si>
    <t>38</t>
  </si>
  <si>
    <t>985321211</t>
  </si>
  <si>
    <t>Ochranný nátěr výztuže na epoxidové bázi stěn, líce kleneb a podhledů 1 vrstva tl 1 mm</t>
  </si>
  <si>
    <t>-1673620139</t>
  </si>
  <si>
    <t>Ochranný nátěr betonářské výztuže 1 vrstva tloušťky 1 mm na epoxidové bázi stěn, líce kleneb a podhledů</t>
  </si>
  <si>
    <t>"sanace stropu - typ B - 30%" 50*0,3</t>
  </si>
  <si>
    <t>"sanace stropu - typ C - 30%" 75*0,3</t>
  </si>
  <si>
    <t>39</t>
  </si>
  <si>
    <t>985323111</t>
  </si>
  <si>
    <t>Spojovací můstek reprofilovaného betonu na cementové bázi tl 1 mm</t>
  </si>
  <si>
    <t>53427272</t>
  </si>
  <si>
    <t>Spojovací můstek reprofilovaného betonu na cementové bázi, tloušťky 1 mm</t>
  </si>
  <si>
    <t>40</t>
  </si>
  <si>
    <t>985323211</t>
  </si>
  <si>
    <t>Spojovací můstek reprofilovaného betonu na epoxidové bázi tl 1 mm</t>
  </si>
  <si>
    <t>-2084728361</t>
  </si>
  <si>
    <t>Spojovací můstek reprofilovaného betonu na epoxidové bázi, tloušťky 1 mm</t>
  </si>
  <si>
    <t>41</t>
  </si>
  <si>
    <t>985351121</t>
  </si>
  <si>
    <t>Uhlíkové tkaniny modul pružnosti do 640 kN/mm2 měrná hmotnost 400 g/m2 pro zesílení ŽB kcí</t>
  </si>
  <si>
    <t>-995429239</t>
  </si>
  <si>
    <t>Uhlíkové tkaniny pro zesílení nosných železobetonových konstrukcí modulu pružnosti do 640 kN/mm2, měrné hmotnosti 400 g/m2</t>
  </si>
  <si>
    <t>997</t>
  </si>
  <si>
    <t>Přesun sutě</t>
  </si>
  <si>
    <t>42</t>
  </si>
  <si>
    <t>997013151</t>
  </si>
  <si>
    <t>Vnitrostaveništní doprava suti a vybouraných hmot pro budovy v do 6 m s omezením mechanizace</t>
  </si>
  <si>
    <t>722157572</t>
  </si>
  <si>
    <t>Vnitrostaveništní doprava suti a vybouraných hmot vodorovně do 50 m svisle s omezením mechanizace pro budovy a haly výšky do 6 m</t>
  </si>
  <si>
    <t>43</t>
  </si>
  <si>
    <t>997013501</t>
  </si>
  <si>
    <t>Odvoz suti a vybouraných hmot na skládku nebo meziskládku do 1 km se složením</t>
  </si>
  <si>
    <t>848801302</t>
  </si>
  <si>
    <t>Odvoz suti a vybouraných hmot na skládku nebo meziskládku se složením, na vzdálenost do 1 km</t>
  </si>
  <si>
    <t>44</t>
  </si>
  <si>
    <t>997013509</t>
  </si>
  <si>
    <t>Příplatek k odvozu suti a vybouraných hmot na skládku ZKD 1 km přes 1 km</t>
  </si>
  <si>
    <t>37966026</t>
  </si>
  <si>
    <t>Odvoz suti a vybouraných hmot na skládku nebo meziskládku se složením, na vzdálenost Příplatek k ceně za každý další i započatý 1 km přes 1 km</t>
  </si>
  <si>
    <t>49,279*9 'Přepočtené koeficientem množství</t>
  </si>
  <si>
    <t>45</t>
  </si>
  <si>
    <t>997013814</t>
  </si>
  <si>
    <t>Poplatek za uložení na skládce (skládkovné) stavebního odpadu izolací kód odpadu 170 604</t>
  </si>
  <si>
    <t>-338571459</t>
  </si>
  <si>
    <t>Poplatek za uložení stavebního odpadu na skládce (skládkovné) z izolačních materiálů zatříděného do Katalogu odpadů pod kódem 170 604</t>
  </si>
  <si>
    <t>0,516</t>
  </si>
  <si>
    <t>46</t>
  </si>
  <si>
    <t>997013831</t>
  </si>
  <si>
    <t>Poplatek za uložení na skládce (skládkovné) stavebního odpadu směsného kód odpadu 170 904</t>
  </si>
  <si>
    <t>892717932</t>
  </si>
  <si>
    <t>Poplatek za uložení stavebního odpadu na skládce (skládkovné) směsného stavebního a demoličního zatříděného do Katalogu odpadů pod kódem 170 904</t>
  </si>
  <si>
    <t>49,279-0,516</t>
  </si>
  <si>
    <t>998</t>
  </si>
  <si>
    <t>Přesun hmot</t>
  </si>
  <si>
    <t>47</t>
  </si>
  <si>
    <t>998018001</t>
  </si>
  <si>
    <t>Přesun hmot ruční pro budovy v do 6 m</t>
  </si>
  <si>
    <t>-406244770</t>
  </si>
  <si>
    <t>Přesun hmot pro budovy občanské výstavby, bydlení, výrobu a služby ruční - bez užití mechanizace vodorovná dopravní vzdálenost do 100 m pro budovy s jakoukoliv nosnou konstrukcí výšky do 6 m</t>
  </si>
  <si>
    <t>PSV</t>
  </si>
  <si>
    <t>Práce a dodávky PSV</t>
  </si>
  <si>
    <t>711</t>
  </si>
  <si>
    <t>Izolace proti vodě, vlhkosti a plynům</t>
  </si>
  <si>
    <t>48</t>
  </si>
  <si>
    <t>711111001</t>
  </si>
  <si>
    <t>Provedení izolace proti zemní vlhkosti vodorovné za studena nátěrem penetračním</t>
  </si>
  <si>
    <t>1005888253</t>
  </si>
  <si>
    <t>Provedení izolace proti zemní vlhkosti natěradly a tmely za studena na ploše vodorovné V nátěrem penetračním</t>
  </si>
  <si>
    <t>49</t>
  </si>
  <si>
    <t>711112001</t>
  </si>
  <si>
    <t>Provedení izolace proti zemní vlhkosti svislé za studena nátěrem penetračním</t>
  </si>
  <si>
    <t>-572439600</t>
  </si>
  <si>
    <t>Provedení izolace proti zemní vlhkosti natěradly a tmely za studena na ploše svislé S nátěrem penetračním</t>
  </si>
  <si>
    <t>50</t>
  </si>
  <si>
    <t>M</t>
  </si>
  <si>
    <t>11163150</t>
  </si>
  <si>
    <t>lak asfaltový penetrační</t>
  </si>
  <si>
    <t>1905407638</t>
  </si>
  <si>
    <t>128,979*0,00025*1,15</t>
  </si>
  <si>
    <t>49,353*0,00025*1,2</t>
  </si>
  <si>
    <t>51</t>
  </si>
  <si>
    <t>711131811</t>
  </si>
  <si>
    <t>Odstranění izolace proti zemní vlhkosti vodorovné</t>
  </si>
  <si>
    <t>1824801441</t>
  </si>
  <si>
    <t>Odstranění izolace proti zemní vlhkosti na ploše vodorovné V</t>
  </si>
  <si>
    <t>52</t>
  </si>
  <si>
    <t>711199101</t>
  </si>
  <si>
    <t>Provedení těsnícího pásu do spoje dilatační nebo styčné spáry podlaha - stěna</t>
  </si>
  <si>
    <t>-600506844</t>
  </si>
  <si>
    <t>Provedení izolace proti zemní vlhkosti hydroizolační stěrkou doplňků vodotěsné těsnící pásky pro dilatační a styčné spáry</t>
  </si>
  <si>
    <t>(9,275-0,8+3,3+5,75+3,7+13,55+0,65*2+0,95*2-1,45)</t>
  </si>
  <si>
    <t>(13,33*2-0,95-0,9-1,78-1,65+2*3,2+3,3-0,95+3,3*2+5,7+0,3*2+0,5*4+3,7-1,65)</t>
  </si>
  <si>
    <t>(3,25+4,3+0,4*3+0,375+0,775+1*2+1,4*2+0,2*2)</t>
  </si>
  <si>
    <t>53</t>
  </si>
  <si>
    <t>28355200</t>
  </si>
  <si>
    <t>páska těsnící hydroizolačních stěrek pro vysoké zatížení 120 mm x 10 m</t>
  </si>
  <si>
    <t>-1920985278</t>
  </si>
  <si>
    <t>98,705*1,2</t>
  </si>
  <si>
    <t>54</t>
  </si>
  <si>
    <t>711413111</t>
  </si>
  <si>
    <t>Izolace proti vodě za studena vodorovné těsnicí hmotou</t>
  </si>
  <si>
    <t>1122776981</t>
  </si>
  <si>
    <t>Izolace proti povrchové a podpovrchové vodě natěradly a tmely za studena na ploše vodorovné V těsnicí hmotou dvousložkovou bitumenovou</t>
  </si>
  <si>
    <t>"F1" (3,2*3,3-0,6*0,3+0,9*0,5)*1,15*2</t>
  </si>
  <si>
    <t>"F2" (5,73*3,2-0,6*0,3-0,5*1,25-0,3*1)*1,15*2</t>
  </si>
  <si>
    <t>(1,78*0,5+3,8*2,3+2,35*1,4-0,5*0,65+13,33*(4,8+0,775))*1,15*2</t>
  </si>
  <si>
    <t>( 1*1+3,6*0,4-1,7*0,375-1,9*0,4+4,3*3,25-1*0,8-1,4*0,15)*1,15*2</t>
  </si>
  <si>
    <t>711413121</t>
  </si>
  <si>
    <t>Izolace proti vodě za studena svislé těsnicí hmotou dvousložkovou bitumenovou</t>
  </si>
  <si>
    <t>1975736031</t>
  </si>
  <si>
    <t>Izolace proti povrchové a podpovrchové vodě natěradly a tmely za studena na ploše svislé S těsnicí hmotou dvousložkovou bitumenovou</t>
  </si>
  <si>
    <t>0,5*(9,275-0,8+3,3+5,75+3,7+13,55+0,65*2+0,95*2-1,45)*2*1,2</t>
  </si>
  <si>
    <t>0,5*(13,33*2-0,95-0,9-1,78-1,65+2*3,2+3,3-0,95+3,3*2+5,7+0,3*2+0,5*4+3,7-1,65)*2*1,2</t>
  </si>
  <si>
    <t>0,5*(3,25+4,3+0,4*3+0,375+0,775+1*2+1,4*2+0,2*2)*2*1,2</t>
  </si>
  <si>
    <t>56</t>
  </si>
  <si>
    <t>711472053</t>
  </si>
  <si>
    <t>Provedení svislé izolace proti tlakové vodě termoplasty volně položenou fólií z nízkolehčeného PE</t>
  </si>
  <si>
    <t>-1552084229</t>
  </si>
  <si>
    <t>Provedení izolace proti povrchové a podpovrchové tlakové vodě termoplasty na ploše svislé S folií z nízkolehčeného PE položenou volně</t>
  </si>
  <si>
    <t>(9,275-0,8+3,3+5,75+3,7+13,55+0,65*2+0,95*2-1,45)*0,2</t>
  </si>
  <si>
    <t>(13,33*2-0,95-0,9-1,78-1,65+2*3,2+3,3-0,95+3,3*2+5,7+0,3*2+0,5*4+3,7-1,65)*0,2</t>
  </si>
  <si>
    <t>(3,25+4,3+0,4*3+0,375+0,775+1*2+1,4*2+0,2*2)*0,2</t>
  </si>
  <si>
    <t>57</t>
  </si>
  <si>
    <t>28323111</t>
  </si>
  <si>
    <t>fólie PE hydroizolační (ojemová hmotnost 950 kg/m3), š. 1,4 m, tl. 1,0 mm</t>
  </si>
  <si>
    <t>1424440187</t>
  </si>
  <si>
    <t>19,741*1,2</t>
  </si>
  <si>
    <t>58</t>
  </si>
  <si>
    <t>998711101</t>
  </si>
  <si>
    <t>Přesun hmot tonážní pro izolace proti vodě, vlhkosti a plynům v objektech výšky do 6 m</t>
  </si>
  <si>
    <t>1312116053</t>
  </si>
  <si>
    <t>Přesun hmot pro izolace proti vodě, vlhkosti a plynům stanovený z hmotnosti přesunovaného materiálu vodorovná dopravní vzdálenost do 50 m v objektech výšky do 6 m</t>
  </si>
  <si>
    <t>59</t>
  </si>
  <si>
    <t>998711181</t>
  </si>
  <si>
    <t>Příplatek k přesunu hmot tonážní 711 prováděný bez použití mechanizace</t>
  </si>
  <si>
    <t>736136847</t>
  </si>
  <si>
    <t>Přesun hmot pro izolace proti vodě, vlhkosti a plynům stanovený z hmotnosti přesunovaného materiálu Příplatek k cenám za přesun prováděný bez použití mechanizace pro jakoukoliv výšku objektu</t>
  </si>
  <si>
    <t>720</t>
  </si>
  <si>
    <t>Zdravotechnika</t>
  </si>
  <si>
    <t>60</t>
  </si>
  <si>
    <t>720-ZTI</t>
  </si>
  <si>
    <t>Demontáž stávajících potrubí ZTI</t>
  </si>
  <si>
    <t>-1799840164</t>
  </si>
  <si>
    <t>"vč. odvozu a likvidace dle zákonů"</t>
  </si>
  <si>
    <t>61</t>
  </si>
  <si>
    <t>720-ZTI1</t>
  </si>
  <si>
    <t>D+M Odpadní a svodné potrubí z trub plastových hrdlových PP-HT</t>
  </si>
  <si>
    <t>bm</t>
  </si>
  <si>
    <t>1888672524</t>
  </si>
  <si>
    <t>"spojované hrdly s pryžovými těsnícícmi kroužky, vč. všech tvarovek, zátek, prořezu, spojovacího a těsnícího materiálu"</t>
  </si>
  <si>
    <t>"vč. pomocných zednických prací"</t>
  </si>
  <si>
    <t>"dle výpisu na výkrese číslo 090218-8"</t>
  </si>
  <si>
    <t>62</t>
  </si>
  <si>
    <t>720-ZTI2</t>
  </si>
  <si>
    <t>D+M Systémové řešení závěsů, objímek, upevňovacích materiálů potrubí</t>
  </si>
  <si>
    <t>27369429</t>
  </si>
  <si>
    <t>63</t>
  </si>
  <si>
    <t>720-ZTI3</t>
  </si>
  <si>
    <t>Zaměření stávající kanalizace, ověření napojovacích míst a dimenzí</t>
  </si>
  <si>
    <t>hod</t>
  </si>
  <si>
    <t>-1542008610</t>
  </si>
  <si>
    <t>64</t>
  </si>
  <si>
    <t>720-ZTI4</t>
  </si>
  <si>
    <t>Zajištění prostupů přes stavební konstrukce, začištění, utěsnění</t>
  </si>
  <si>
    <t>1549259248</t>
  </si>
  <si>
    <t>"DN 160 - 9 kusů" 24</t>
  </si>
  <si>
    <t>65</t>
  </si>
  <si>
    <t>721290112</t>
  </si>
  <si>
    <t>Zkouška těsnosti potrubí kanalizace vodou do DN 200</t>
  </si>
  <si>
    <t>-866824090</t>
  </si>
  <si>
    <t>Zkouška těsnosti kanalizace v objektech vodou DN 150 nebo DN 200</t>
  </si>
  <si>
    <t>"technická prohlídka kanalizace, zkouška těsnosti vč. proplachu vodou"</t>
  </si>
  <si>
    <t>763</t>
  </si>
  <si>
    <t>Konstrukce suché výstavby</t>
  </si>
  <si>
    <t>66</t>
  </si>
  <si>
    <t>763131421</t>
  </si>
  <si>
    <t>SDK podhled desky 2xA 12,5 bez TI dvouvrstvá spodní kce profil CD+UD</t>
  </si>
  <si>
    <t>-197832809</t>
  </si>
  <si>
    <t>Podhled ze sádrokartonových desek dvouvrstvá zavěšená spodní konstrukce z ocelových profilů CD, UD dvojitě opláštěná deskami standardními A, tl. 2 x 12,5 mm, bez TI</t>
  </si>
  <si>
    <t xml:space="preserve">"podhled 1.p.p." </t>
  </si>
  <si>
    <t xml:space="preserve"> 2,4*5,8+0,45*0,85</t>
  </si>
  <si>
    <t>67</t>
  </si>
  <si>
    <t>763131714</t>
  </si>
  <si>
    <t>SDK podhled základní penetrační nátěr</t>
  </si>
  <si>
    <t>-1992810641</t>
  </si>
  <si>
    <t>Podhled ze sádrokartonových desek ostatní práce a konstrukce na podhledech ze sádrokartonových desek základní penetrační nátěr</t>
  </si>
  <si>
    <t>68</t>
  </si>
  <si>
    <t>998763100</t>
  </si>
  <si>
    <t>Přesun hmot tonážní pro dřevostavby v objektech v do 6 m</t>
  </si>
  <si>
    <t>-1245296947</t>
  </si>
  <si>
    <t>Přesun hmot pro dřevostavby stanovený z hmotnosti přesunovaného materiálu vodorovná dopravní vzdálenost do 50 m v objektech výšky do 6 m</t>
  </si>
  <si>
    <t>69</t>
  </si>
  <si>
    <t>998763181</t>
  </si>
  <si>
    <t>Příplatek k přesunu hmot tonážní pro 763 dřevostavby prováděný bez použití mechanizace</t>
  </si>
  <si>
    <t>1778350033</t>
  </si>
  <si>
    <t>Přesun hmot pro dřevostavby stanovený z hmotnosti přesunovaného materiálu Příplatek k ceně za přesun prováděný bez použití mechanizace pro jakoukoliv výšku objektu</t>
  </si>
  <si>
    <t>771</t>
  </si>
  <si>
    <t>Podlahy z dlaždic</t>
  </si>
  <si>
    <t>70</t>
  </si>
  <si>
    <t>771574351</t>
  </si>
  <si>
    <t>Montáž podlah keramických režných protiskluz lepených rychletuhnoucím flexi lepidlem do 50 ks/ m2</t>
  </si>
  <si>
    <t>960251625</t>
  </si>
  <si>
    <t>Montáž podlah z dlaždic keramických lepených flexibilním lepidlem rychletuhnoucím režných nebo glazovaných protiskluzných nebo reliefovaných do 50 ks/ m2</t>
  </si>
  <si>
    <t>"odečet žlabů" -(3*0,3*3+4*0,3+2*0,3+0,6*0,4*3+0,4*0,4*2)</t>
  </si>
  <si>
    <t>71</t>
  </si>
  <si>
    <t>59761507</t>
  </si>
  <si>
    <t>dlažba keramická tl. 9mm barevná protiskluzná R11 (dle výběru investora)</t>
  </si>
  <si>
    <t>-1634433921</t>
  </si>
  <si>
    <t>123,439*1,1</t>
  </si>
  <si>
    <t>72</t>
  </si>
  <si>
    <t>771579196</t>
  </si>
  <si>
    <t>Příplatek k montáž podlah keramických za spárování tmelem dvousložkovým</t>
  </si>
  <si>
    <t>415410294</t>
  </si>
  <si>
    <t>Montáž podlah z dlaždic keramických Příplatek k cenám za dvousložkový spárovací tmel</t>
  </si>
  <si>
    <t>123,439</t>
  </si>
  <si>
    <t>73</t>
  </si>
  <si>
    <t>771591111</t>
  </si>
  <si>
    <t>Podlahy penetrace podkladu</t>
  </si>
  <si>
    <t>-1951077423</t>
  </si>
  <si>
    <t>Podlahy - ostatní práce penetrace podkladu</t>
  </si>
  <si>
    <t>74</t>
  </si>
  <si>
    <t>771591115</t>
  </si>
  <si>
    <t>Podlahy spárování silikonem</t>
  </si>
  <si>
    <t>649492135</t>
  </si>
  <si>
    <t>Podlahy - ostatní práce spárování silikonem</t>
  </si>
  <si>
    <t>75</t>
  </si>
  <si>
    <t>771591185</t>
  </si>
  <si>
    <t>Podlahy řezání keramických dlaždic rovné</t>
  </si>
  <si>
    <t>kus</t>
  </si>
  <si>
    <t>2137843053</t>
  </si>
  <si>
    <t>Podlahy - ostatní práce řezání dlaždic keramických rovné</t>
  </si>
  <si>
    <t>120</t>
  </si>
  <si>
    <t>76</t>
  </si>
  <si>
    <t>998771101</t>
  </si>
  <si>
    <t>Přesun hmot tonážní pro podlahy z dlaždic v objektech v do 6 m</t>
  </si>
  <si>
    <t>985283148</t>
  </si>
  <si>
    <t>Přesun hmot pro podlahy z dlaždic stanovený z hmotnosti přesunovaného materiálu vodorovná dopravní vzdálenost do 50 m v objektech výšky do 6 m</t>
  </si>
  <si>
    <t>77</t>
  </si>
  <si>
    <t>998771181</t>
  </si>
  <si>
    <t>Příplatek k přesunu hmot tonážní 771 prováděný bez použití mechanizace</t>
  </si>
  <si>
    <t>-880798173</t>
  </si>
  <si>
    <t>Přesun hmot pro podlahy z dlaždic stanovený z hmotnosti přesunovaného materiálu Příplatek k ceně za přesun prováděný bez použití mechanizace pro jakoukoliv výšku objektu</t>
  </si>
  <si>
    <t>781</t>
  </si>
  <si>
    <t>Dokončovací práce - obklady</t>
  </si>
  <si>
    <t>78</t>
  </si>
  <si>
    <t>781414111</t>
  </si>
  <si>
    <t>Montáž obkladaček vnitřních pravoúhlých pórovinových do 22 ks/m2 lepených flexibilním lepidlem</t>
  </si>
  <si>
    <t>-609740521</t>
  </si>
  <si>
    <t>Montáž obkladů vnitřních stěn z obkladaček a dekorů (listel) pórovinových lepených flexibilním lepidlem z obkladaček pravoúhlých do 22 ks/m2</t>
  </si>
  <si>
    <t>"obnovení obkladů v.500mm v 1.n.p."</t>
  </si>
  <si>
    <t>79</t>
  </si>
  <si>
    <t>781419195</t>
  </si>
  <si>
    <t>Příplatek k montáži obkladů vnitřních pórovinových za spárování bílým cementem</t>
  </si>
  <si>
    <t>-1937346684</t>
  </si>
  <si>
    <t>Montáž obkladů vnitřních stěn z obkladaček a dekorů (listel) pórovinových Příplatek k cenám obkladaček za spárování cement bílý</t>
  </si>
  <si>
    <t>80</t>
  </si>
  <si>
    <t>781419197</t>
  </si>
  <si>
    <t>Příplatek k montáži obkladů vnitřních pórovinových za spárování silikonem</t>
  </si>
  <si>
    <t>263506389</t>
  </si>
  <si>
    <t>Montáž obkladů vnitřních stěn z obkladaček a dekorů (listel) pórovinových Příplatek k cenám obkladaček za spárování silikonem</t>
  </si>
  <si>
    <t>81</t>
  </si>
  <si>
    <t>59761071</t>
  </si>
  <si>
    <t>obkládačky keramické tl. 8mm barevné (dle výběru investora)</t>
  </si>
  <si>
    <t>-1441431197</t>
  </si>
  <si>
    <t>49,353*1,1</t>
  </si>
  <si>
    <t>82</t>
  </si>
  <si>
    <t>781494311</t>
  </si>
  <si>
    <t>Plastové profily dilatační lepené flexibilním lepidlem</t>
  </si>
  <si>
    <t>1228636709</t>
  </si>
  <si>
    <t>Ostatní prvky plastové profily ukončovací a dilatační lepené flexibilním lepidlem dilatační</t>
  </si>
  <si>
    <t>"nad obklady v.500mm v 1.n.p."</t>
  </si>
  <si>
    <t>83</t>
  </si>
  <si>
    <t>55343040</t>
  </si>
  <si>
    <t>lišta obkladová dilatačníí AL</t>
  </si>
  <si>
    <t>-2031724485</t>
  </si>
  <si>
    <t>lišta obkladová dilatační AL</t>
  </si>
  <si>
    <t>98,705*1,1</t>
  </si>
  <si>
    <t>84</t>
  </si>
  <si>
    <t>781495111</t>
  </si>
  <si>
    <t>Penetrace podkladu vnitřních obkladů</t>
  </si>
  <si>
    <t>374089232</t>
  </si>
  <si>
    <t>Ostatní prvky ostatní práce penetrace podkladu</t>
  </si>
  <si>
    <t>85</t>
  </si>
  <si>
    <t>781495185</t>
  </si>
  <si>
    <t>Řezání rovné keramických obkládaček</t>
  </si>
  <si>
    <t>1145960711</t>
  </si>
  <si>
    <t>Ostatní prvky řezání obkladaček rovné</t>
  </si>
  <si>
    <t>86</t>
  </si>
  <si>
    <t>998781101</t>
  </si>
  <si>
    <t>Přesun hmot tonážní pro obklady keramické v objektech v do 6 m</t>
  </si>
  <si>
    <t>-366728606</t>
  </si>
  <si>
    <t>Přesun hmot pro obklady keramické stanovený z hmotnosti přesunovaného materiálu vodorovná dopravní vzdálenost do 50 m v objektech výšky do 6 m</t>
  </si>
  <si>
    <t>87</t>
  </si>
  <si>
    <t>998781181</t>
  </si>
  <si>
    <t>Příplatek k přesunu hmot tonážní 781 prováděný bez použití mechanizace</t>
  </si>
  <si>
    <t>1851497501</t>
  </si>
  <si>
    <t>Přesun hmot pro obklady keramické stanovený z hmotnosti přesunovaného materiálu Příplatek k cenám za přesun prováděný bez použití mechanizace pro jakoukoliv výšku objektu</t>
  </si>
  <si>
    <t>783</t>
  </si>
  <si>
    <t>Dokončovací práce - nátěry</t>
  </si>
  <si>
    <t>88</t>
  </si>
  <si>
    <t>783301303</t>
  </si>
  <si>
    <t>Bezoplachové odrezivění zámečnických konstrukcí</t>
  </si>
  <si>
    <t>1906381941</t>
  </si>
  <si>
    <t>Příprava podkladu zámečnických konstrukcí před provedením nátěru odrezivění odrezovačem bezoplachovým</t>
  </si>
  <si>
    <t>"zárubně dveří" (4,9*0,4+1,45*0,4)</t>
  </si>
  <si>
    <t>"rozvody vytápění, technické rozvody atd." 50</t>
  </si>
  <si>
    <t>89</t>
  </si>
  <si>
    <t>783301313</t>
  </si>
  <si>
    <t>Odmaštění zámečnických konstrukcí ředidlovým odmašťovačem</t>
  </si>
  <si>
    <t>-2091793637</t>
  </si>
  <si>
    <t>Příprava podkladu zámečnických konstrukcí před provedením nátěru odmaštění odmašťovačem ředidlovým</t>
  </si>
  <si>
    <t>90</t>
  </si>
  <si>
    <t>783301401</t>
  </si>
  <si>
    <t>Ometení zámečnických konstrukcí</t>
  </si>
  <si>
    <t>-1720274107</t>
  </si>
  <si>
    <t>Příprava podkladu zámečnických konstrukcí před provedením nátěru ometení</t>
  </si>
  <si>
    <t>91</t>
  </si>
  <si>
    <t>783306807</t>
  </si>
  <si>
    <t>Odstranění nátěru ze zámečnických konstrukcí odstraňovačem nátěrů</t>
  </si>
  <si>
    <t>402108545</t>
  </si>
  <si>
    <t>Odstranění nátěrů ze zámečnických konstrukcí odstraňovačem nátěrů s obroušením</t>
  </si>
  <si>
    <t>92</t>
  </si>
  <si>
    <t>783314201</t>
  </si>
  <si>
    <t>Základní antikorozní jednonásobný syntetický standardní nátěr zámečnických konstrukcí</t>
  </si>
  <si>
    <t>1896382175</t>
  </si>
  <si>
    <t>Základní antikorozní nátěr zámečnických konstrukcí jednonásobný syntetický standardní</t>
  </si>
  <si>
    <t>93</t>
  </si>
  <si>
    <t>783315101</t>
  </si>
  <si>
    <t>Mezinátěr jednonásobný syntetický standardní zámečnických konstrukcí</t>
  </si>
  <si>
    <t>-481972664</t>
  </si>
  <si>
    <t>Mezinátěr zámečnických konstrukcí jednonásobný syntetický standardní</t>
  </si>
  <si>
    <t>94</t>
  </si>
  <si>
    <t>783317101</t>
  </si>
  <si>
    <t>Krycí jednonásobný syntetický standardní nátěr zámečnických konstrukcí</t>
  </si>
  <si>
    <t>572652021</t>
  </si>
  <si>
    <t>Krycí nátěr (email) zámečnických konstrukcí jednonásobný syntetický standardní</t>
  </si>
  <si>
    <t>95</t>
  </si>
  <si>
    <t>783322101</t>
  </si>
  <si>
    <t>Tmelení včetně přebroušení zámečnických konstrukcí disperzním tmelem</t>
  </si>
  <si>
    <t>1648704143</t>
  </si>
  <si>
    <t>Tmelení zámečnických konstrukcí včetně přebroušení tmelených míst, tmelem disperzním akrylátovým nebo latexovým</t>
  </si>
  <si>
    <t>101</t>
  </si>
  <si>
    <t>783-dveřníkřídla</t>
  </si>
  <si>
    <t>Demontáž, odvoz, uložení, přívoz, zpětné osazení dveřních křídel</t>
  </si>
  <si>
    <t>-2138650883</t>
  </si>
  <si>
    <t>"dveře" 3</t>
  </si>
  <si>
    <t>784</t>
  </si>
  <si>
    <t>Dokončovací práce - malby a tapety</t>
  </si>
  <si>
    <t>97</t>
  </si>
  <si>
    <t>784111001</t>
  </si>
  <si>
    <t>Oprášení (ometení ) podkladu v místnostech výšky do 3,80 m</t>
  </si>
  <si>
    <t>-403112784</t>
  </si>
  <si>
    <t>Oprášení (ometení) podkladu v místnostech výšky do 3,80 m</t>
  </si>
  <si>
    <t>"stropy 1.p.p. (mimo podhled)"</t>
  </si>
  <si>
    <t>8,3*3+4,5*2,3+0,75*2,3+3*(0,75+1,5+2,52)-0,65*1,5+8,41*2,55+2,3*2,85+2,35*2,65+2,805*2,85</t>
  </si>
  <si>
    <t xml:space="preserve">"podhled" </t>
  </si>
  <si>
    <t>"ostatní místnosti" 400</t>
  </si>
  <si>
    <t>98</t>
  </si>
  <si>
    <t>784181121</t>
  </si>
  <si>
    <t>Hloubková jednonásobná penetrace podkladu v místnostech výšky do 3,80 m</t>
  </si>
  <si>
    <t>-837461653</t>
  </si>
  <si>
    <t>Penetrace podkladu jednonásobná hloubková v místnostech výšky do 3,80 m</t>
  </si>
  <si>
    <t>99</t>
  </si>
  <si>
    <t>784211001</t>
  </si>
  <si>
    <t>Jednonásobné bílé malby ze směsí za mokra výborně otěruvzdorných v místnostech výšky do 3,80 m</t>
  </si>
  <si>
    <t>-1522169296</t>
  </si>
  <si>
    <t>Malby z malířských směsí otěruvzdorných za mokra jednonásobné, bílé za mokra otěruvzdorné výborně v místnostech výšky do 3,80 m</t>
  </si>
  <si>
    <t>100</t>
  </si>
  <si>
    <t>784211101</t>
  </si>
  <si>
    <t>Dvojnásobné bílé malby ze směsí za mokra výborně otěruvzdorných v místnostech výšky do 3,80 m</t>
  </si>
  <si>
    <t>712676906</t>
  </si>
  <si>
    <t>Malby z malířských směsí otěruvzdorných za mokra dvojnásobné, bílé za mokra otěruvzdorné výborně v místnostech výšky do 3,80 m</t>
  </si>
  <si>
    <t>Práce a dodávky M</t>
  </si>
  <si>
    <t>21-M</t>
  </si>
  <si>
    <t>Elektromontáže</t>
  </si>
  <si>
    <t>96</t>
  </si>
  <si>
    <t>210-el-sil</t>
  </si>
  <si>
    <t>Elektroinstalace</t>
  </si>
  <si>
    <t>1055688638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</si>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</sst>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8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02" t="s">
        <v>6</v>
      </c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S2" s="17" t="s">
        <v>7</v>
      </c>
      <c r="BT2" s="17" t="s">
        <v>8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ht="12" customHeight="1">
      <c r="B5" s="20"/>
      <c r="D5" s="24" t="s">
        <v>14</v>
      </c>
      <c r="K5" s="304" t="s">
        <v>15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R5" s="20"/>
      <c r="BE5" s="310" t="s">
        <v>16</v>
      </c>
      <c r="BS5" s="17" t="s">
        <v>7</v>
      </c>
    </row>
    <row r="6" spans="1:74" ht="36.950000000000003" customHeight="1">
      <c r="B6" s="20"/>
      <c r="D6" s="26" t="s">
        <v>17</v>
      </c>
      <c r="K6" s="305" t="s">
        <v>18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R6" s="20"/>
      <c r="BE6" s="311"/>
      <c r="BS6" s="17" t="s">
        <v>7</v>
      </c>
    </row>
    <row r="7" spans="1:74" ht="12" customHeight="1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311"/>
      <c r="BS7" s="17" t="s">
        <v>7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311"/>
      <c r="BS8" s="17" t="s">
        <v>7</v>
      </c>
    </row>
    <row r="9" spans="1:74" ht="14.45" customHeight="1">
      <c r="B9" s="20"/>
      <c r="AR9" s="20"/>
      <c r="BE9" s="311"/>
      <c r="BS9" s="17" t="s">
        <v>7</v>
      </c>
    </row>
    <row r="10" spans="1:74" ht="12" customHeight="1">
      <c r="B10" s="20"/>
      <c r="D10" s="27" t="s">
        <v>25</v>
      </c>
      <c r="AK10" s="27" t="s">
        <v>26</v>
      </c>
      <c r="AN10" s="25" t="s">
        <v>3</v>
      </c>
      <c r="AR10" s="20"/>
      <c r="BE10" s="311"/>
      <c r="BS10" s="17" t="s">
        <v>7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3</v>
      </c>
      <c r="AR11" s="20"/>
      <c r="BE11" s="311"/>
      <c r="BS11" s="17" t="s">
        <v>7</v>
      </c>
    </row>
    <row r="12" spans="1:74" ht="6.95" customHeight="1">
      <c r="B12" s="20"/>
      <c r="AR12" s="20"/>
      <c r="BE12" s="311"/>
      <c r="BS12" s="17" t="s">
        <v>7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311"/>
      <c r="BS13" s="17" t="s">
        <v>7</v>
      </c>
    </row>
    <row r="14" spans="1:74" ht="12.75">
      <c r="B14" s="20"/>
      <c r="E14" s="306" t="s">
        <v>30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27" t="s">
        <v>28</v>
      </c>
      <c r="AN14" s="29" t="s">
        <v>30</v>
      </c>
      <c r="AR14" s="20"/>
      <c r="BE14" s="311"/>
      <c r="BS14" s="17" t="s">
        <v>7</v>
      </c>
    </row>
    <row r="15" spans="1:74" ht="6.95" customHeight="1">
      <c r="B15" s="20"/>
      <c r="AR15" s="20"/>
      <c r="BE15" s="311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3</v>
      </c>
      <c r="AR16" s="20"/>
      <c r="BE16" s="311"/>
      <c r="BS16" s="17" t="s">
        <v>4</v>
      </c>
    </row>
    <row r="17" spans="2:71" ht="18.399999999999999" customHeight="1">
      <c r="B17" s="20"/>
      <c r="E17" s="25" t="s">
        <v>32</v>
      </c>
      <c r="AK17" s="27" t="s">
        <v>28</v>
      </c>
      <c r="AN17" s="25" t="s">
        <v>3</v>
      </c>
      <c r="AR17" s="20"/>
      <c r="BE17" s="311"/>
      <c r="BS17" s="17" t="s">
        <v>33</v>
      </c>
    </row>
    <row r="18" spans="2:71" ht="6.95" customHeight="1">
      <c r="B18" s="20"/>
      <c r="AR18" s="20"/>
      <c r="BE18" s="311"/>
      <c r="BS18" s="17" t="s">
        <v>7</v>
      </c>
    </row>
    <row r="19" spans="2:71" ht="12" customHeight="1">
      <c r="B19" s="20"/>
      <c r="D19" s="27" t="s">
        <v>34</v>
      </c>
      <c r="AK19" s="27" t="s">
        <v>26</v>
      </c>
      <c r="AN19" s="25" t="s">
        <v>3</v>
      </c>
      <c r="AR19" s="20"/>
      <c r="BE19" s="311"/>
      <c r="BS19" s="17" t="s">
        <v>7</v>
      </c>
    </row>
    <row r="20" spans="2:71" ht="18.399999999999999" customHeight="1">
      <c r="B20" s="20"/>
      <c r="E20" s="25" t="s">
        <v>35</v>
      </c>
      <c r="AK20" s="27" t="s">
        <v>28</v>
      </c>
      <c r="AN20" s="25" t="s">
        <v>3</v>
      </c>
      <c r="AR20" s="20"/>
      <c r="BE20" s="311"/>
      <c r="BS20" s="17" t="s">
        <v>33</v>
      </c>
    </row>
    <row r="21" spans="2:71" ht="6.95" customHeight="1">
      <c r="B21" s="20"/>
      <c r="AR21" s="20"/>
      <c r="BE21" s="311"/>
    </row>
    <row r="22" spans="2:71" ht="12" customHeight="1">
      <c r="B22" s="20"/>
      <c r="D22" s="27" t="s">
        <v>36</v>
      </c>
      <c r="AR22" s="20"/>
      <c r="BE22" s="311"/>
    </row>
    <row r="23" spans="2:71" ht="51" customHeight="1">
      <c r="B23" s="20"/>
      <c r="E23" s="308" t="s">
        <v>37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R23" s="20"/>
      <c r="BE23" s="311"/>
    </row>
    <row r="24" spans="2:71" ht="6.95" customHeight="1">
      <c r="B24" s="20"/>
      <c r="AR24" s="20"/>
      <c r="BE24" s="311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311"/>
    </row>
    <row r="26" spans="2:71" s="1" customFormat="1" ht="25.9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13">
        <f>ROUND(AG54,2)</f>
        <v>158117.35</v>
      </c>
      <c r="AL26" s="314"/>
      <c r="AM26" s="314"/>
      <c r="AN26" s="314"/>
      <c r="AO26" s="314"/>
      <c r="AR26" s="32"/>
      <c r="BE26" s="311"/>
    </row>
    <row r="27" spans="2:71" s="1" customFormat="1" ht="6.95" customHeight="1">
      <c r="B27" s="32"/>
      <c r="AR27" s="32"/>
      <c r="BE27" s="311"/>
    </row>
    <row r="28" spans="2:71" s="1" customFormat="1" ht="12.75">
      <c r="B28" s="32"/>
      <c r="L28" s="309" t="s">
        <v>39</v>
      </c>
      <c r="M28" s="309"/>
      <c r="N28" s="309"/>
      <c r="O28" s="309"/>
      <c r="P28" s="309"/>
      <c r="W28" s="309" t="s">
        <v>40</v>
      </c>
      <c r="X28" s="309"/>
      <c r="Y28" s="309"/>
      <c r="Z28" s="309"/>
      <c r="AA28" s="309"/>
      <c r="AB28" s="309"/>
      <c r="AC28" s="309"/>
      <c r="AD28" s="309"/>
      <c r="AE28" s="309"/>
      <c r="AK28" s="309" t="s">
        <v>41</v>
      </c>
      <c r="AL28" s="309"/>
      <c r="AM28" s="309"/>
      <c r="AN28" s="309"/>
      <c r="AO28" s="309"/>
      <c r="AR28" s="32"/>
      <c r="BE28" s="311"/>
    </row>
    <row r="29" spans="2:71" s="2" customFormat="1" ht="14.45" customHeight="1">
      <c r="B29" s="36"/>
      <c r="D29" s="27" t="s">
        <v>42</v>
      </c>
      <c r="F29" s="27" t="s">
        <v>43</v>
      </c>
      <c r="L29" s="282">
        <v>0.21</v>
      </c>
      <c r="M29" s="283"/>
      <c r="N29" s="283"/>
      <c r="O29" s="283"/>
      <c r="P29" s="283"/>
      <c r="W29" s="297">
        <f>ROUND(AZ54, 2)</f>
        <v>158117.35</v>
      </c>
      <c r="X29" s="283"/>
      <c r="Y29" s="283"/>
      <c r="Z29" s="283"/>
      <c r="AA29" s="283"/>
      <c r="AB29" s="283"/>
      <c r="AC29" s="283"/>
      <c r="AD29" s="283"/>
      <c r="AE29" s="283"/>
      <c r="AK29" s="297">
        <f>ROUND(AV54, 2)</f>
        <v>33204.639999999999</v>
      </c>
      <c r="AL29" s="283"/>
      <c r="AM29" s="283"/>
      <c r="AN29" s="283"/>
      <c r="AO29" s="283"/>
      <c r="AR29" s="36"/>
      <c r="BE29" s="312"/>
    </row>
    <row r="30" spans="2:71" s="2" customFormat="1" ht="14.45" customHeight="1">
      <c r="B30" s="36"/>
      <c r="F30" s="27" t="s">
        <v>44</v>
      </c>
      <c r="L30" s="282">
        <v>0.15</v>
      </c>
      <c r="M30" s="283"/>
      <c r="N30" s="283"/>
      <c r="O30" s="283"/>
      <c r="P30" s="283"/>
      <c r="W30" s="297">
        <f>ROUND(BA54, 2)</f>
        <v>0</v>
      </c>
      <c r="X30" s="283"/>
      <c r="Y30" s="283"/>
      <c r="Z30" s="283"/>
      <c r="AA30" s="283"/>
      <c r="AB30" s="283"/>
      <c r="AC30" s="283"/>
      <c r="AD30" s="283"/>
      <c r="AE30" s="283"/>
      <c r="AK30" s="297">
        <f>ROUND(AW54, 2)</f>
        <v>0</v>
      </c>
      <c r="AL30" s="283"/>
      <c r="AM30" s="283"/>
      <c r="AN30" s="283"/>
      <c r="AO30" s="283"/>
      <c r="AR30" s="36"/>
      <c r="BE30" s="312"/>
    </row>
    <row r="31" spans="2:71" s="2" customFormat="1" ht="14.45" hidden="1" customHeight="1">
      <c r="B31" s="36"/>
      <c r="F31" s="27" t="s">
        <v>45</v>
      </c>
      <c r="L31" s="282">
        <v>0.21</v>
      </c>
      <c r="M31" s="283"/>
      <c r="N31" s="283"/>
      <c r="O31" s="283"/>
      <c r="P31" s="283"/>
      <c r="W31" s="297">
        <f>ROUND(BB54, 2)</f>
        <v>0</v>
      </c>
      <c r="X31" s="283"/>
      <c r="Y31" s="283"/>
      <c r="Z31" s="283"/>
      <c r="AA31" s="283"/>
      <c r="AB31" s="283"/>
      <c r="AC31" s="283"/>
      <c r="AD31" s="283"/>
      <c r="AE31" s="283"/>
      <c r="AK31" s="297">
        <v>0</v>
      </c>
      <c r="AL31" s="283"/>
      <c r="AM31" s="283"/>
      <c r="AN31" s="283"/>
      <c r="AO31" s="283"/>
      <c r="AR31" s="36"/>
      <c r="BE31" s="312"/>
    </row>
    <row r="32" spans="2:71" s="2" customFormat="1" ht="14.45" hidden="1" customHeight="1">
      <c r="B32" s="36"/>
      <c r="F32" s="27" t="s">
        <v>46</v>
      </c>
      <c r="L32" s="282">
        <v>0.15</v>
      </c>
      <c r="M32" s="283"/>
      <c r="N32" s="283"/>
      <c r="O32" s="283"/>
      <c r="P32" s="283"/>
      <c r="W32" s="297">
        <f>ROUND(BC54, 2)</f>
        <v>0</v>
      </c>
      <c r="X32" s="283"/>
      <c r="Y32" s="283"/>
      <c r="Z32" s="283"/>
      <c r="AA32" s="283"/>
      <c r="AB32" s="283"/>
      <c r="AC32" s="283"/>
      <c r="AD32" s="283"/>
      <c r="AE32" s="283"/>
      <c r="AK32" s="297">
        <v>0</v>
      </c>
      <c r="AL32" s="283"/>
      <c r="AM32" s="283"/>
      <c r="AN32" s="283"/>
      <c r="AO32" s="283"/>
      <c r="AR32" s="36"/>
      <c r="BE32" s="312"/>
    </row>
    <row r="33" spans="2:44" s="2" customFormat="1" ht="14.45" hidden="1" customHeight="1">
      <c r="B33" s="36"/>
      <c r="F33" s="27" t="s">
        <v>47</v>
      </c>
      <c r="L33" s="282">
        <v>0</v>
      </c>
      <c r="M33" s="283"/>
      <c r="N33" s="283"/>
      <c r="O33" s="283"/>
      <c r="P33" s="283"/>
      <c r="W33" s="297">
        <f>ROUND(BD54, 2)</f>
        <v>0</v>
      </c>
      <c r="X33" s="283"/>
      <c r="Y33" s="283"/>
      <c r="Z33" s="283"/>
      <c r="AA33" s="283"/>
      <c r="AB33" s="283"/>
      <c r="AC33" s="283"/>
      <c r="AD33" s="283"/>
      <c r="AE33" s="283"/>
      <c r="AK33" s="297">
        <v>0</v>
      </c>
      <c r="AL33" s="283"/>
      <c r="AM33" s="283"/>
      <c r="AN33" s="283"/>
      <c r="AO33" s="283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98" t="s">
        <v>50</v>
      </c>
      <c r="Y35" s="299"/>
      <c r="Z35" s="299"/>
      <c r="AA35" s="299"/>
      <c r="AB35" s="299"/>
      <c r="AC35" s="39"/>
      <c r="AD35" s="39"/>
      <c r="AE35" s="39"/>
      <c r="AF35" s="39"/>
      <c r="AG35" s="39"/>
      <c r="AH35" s="39"/>
      <c r="AI35" s="39"/>
      <c r="AJ35" s="39"/>
      <c r="AK35" s="300">
        <f>SUM(AK26:AK33)</f>
        <v>191321.99</v>
      </c>
      <c r="AL35" s="299"/>
      <c r="AM35" s="299"/>
      <c r="AN35" s="299"/>
      <c r="AO35" s="301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51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14</v>
      </c>
      <c r="L44" s="3" t="str">
        <f>K5</f>
        <v>2019/001</v>
      </c>
      <c r="AR44" s="45"/>
    </row>
    <row r="45" spans="2:44" s="4" customFormat="1" ht="36.950000000000003" customHeight="1">
      <c r="B45" s="46"/>
      <c r="C45" s="47" t="s">
        <v>17</v>
      </c>
      <c r="L45" s="294" t="str">
        <f>K6</f>
        <v>Oprava podlahy a sanace stropní konstrukce v zázemí kuchyně objektu ZŠ Masarykova, Seifertova 601, Bohumín</v>
      </c>
      <c r="M45" s="295"/>
      <c r="N45" s="295"/>
      <c r="O45" s="295"/>
      <c r="P45" s="295"/>
      <c r="Q45" s="295"/>
      <c r="R45" s="295"/>
      <c r="S45" s="295"/>
      <c r="T45" s="295"/>
      <c r="U45" s="295"/>
      <c r="V45" s="295"/>
      <c r="W45" s="295"/>
      <c r="X45" s="295"/>
      <c r="Y45" s="295"/>
      <c r="Z45" s="295"/>
      <c r="AA45" s="295"/>
      <c r="AB45" s="295"/>
      <c r="AC45" s="295"/>
      <c r="AD45" s="295"/>
      <c r="AE45" s="295"/>
      <c r="AF45" s="295"/>
      <c r="AG45" s="295"/>
      <c r="AH45" s="295"/>
      <c r="AI45" s="295"/>
      <c r="AJ45" s="295"/>
      <c r="AK45" s="295"/>
      <c r="AL45" s="295"/>
      <c r="AM45" s="295"/>
      <c r="AN45" s="295"/>
      <c r="AO45" s="295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Bohumín</v>
      </c>
      <c r="AI47" s="27" t="s">
        <v>23</v>
      </c>
      <c r="AM47" s="296" t="str">
        <f>IF(AN8= "","",AN8)</f>
        <v>3. 1. 2019</v>
      </c>
      <c r="AN47" s="296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>Město Bohumín</v>
      </c>
      <c r="AI49" s="27" t="s">
        <v>31</v>
      </c>
      <c r="AM49" s="292" t="str">
        <f>IF(E17="","",E17)</f>
        <v>R&amp;P Projekt s.r.o.</v>
      </c>
      <c r="AN49" s="293"/>
      <c r="AO49" s="293"/>
      <c r="AP49" s="293"/>
      <c r="AR49" s="32"/>
      <c r="AS49" s="288" t="s">
        <v>52</v>
      </c>
      <c r="AT49" s="289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292" t="str">
        <f>IF(E20="","",E20)</f>
        <v>Jindřich Jansa</v>
      </c>
      <c r="AN50" s="293"/>
      <c r="AO50" s="293"/>
      <c r="AP50" s="293"/>
      <c r="AR50" s="32"/>
      <c r="AS50" s="290"/>
      <c r="AT50" s="291"/>
      <c r="AU50" s="52"/>
      <c r="AV50" s="52"/>
      <c r="AW50" s="52"/>
      <c r="AX50" s="52"/>
      <c r="AY50" s="52"/>
      <c r="AZ50" s="52"/>
      <c r="BA50" s="52"/>
      <c r="BB50" s="52"/>
      <c r="BC50" s="52"/>
      <c r="BD50" s="53"/>
    </row>
    <row r="51" spans="1:91" s="1" customFormat="1" ht="10.9" customHeight="1">
      <c r="B51" s="32"/>
      <c r="AR51" s="32"/>
      <c r="AS51" s="290"/>
      <c r="AT51" s="291"/>
      <c r="AU51" s="52"/>
      <c r="AV51" s="52"/>
      <c r="AW51" s="52"/>
      <c r="AX51" s="52"/>
      <c r="AY51" s="52"/>
      <c r="AZ51" s="52"/>
      <c r="BA51" s="52"/>
      <c r="BB51" s="52"/>
      <c r="BC51" s="52"/>
      <c r="BD51" s="53"/>
    </row>
    <row r="52" spans="1:91" s="1" customFormat="1" ht="29.25" customHeight="1">
      <c r="B52" s="32"/>
      <c r="C52" s="284" t="s">
        <v>53</v>
      </c>
      <c r="D52" s="285"/>
      <c r="E52" s="285"/>
      <c r="F52" s="285"/>
      <c r="G52" s="285"/>
      <c r="H52" s="54"/>
      <c r="I52" s="286" t="s">
        <v>54</v>
      </c>
      <c r="J52" s="285"/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  <c r="AE52" s="285"/>
      <c r="AF52" s="285"/>
      <c r="AG52" s="287" t="s">
        <v>55</v>
      </c>
      <c r="AH52" s="285"/>
      <c r="AI52" s="285"/>
      <c r="AJ52" s="285"/>
      <c r="AK52" s="285"/>
      <c r="AL52" s="285"/>
      <c r="AM52" s="285"/>
      <c r="AN52" s="286" t="s">
        <v>56</v>
      </c>
      <c r="AO52" s="285"/>
      <c r="AP52" s="285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77">
        <f>ROUND(SUM(AG55:AG56),2)</f>
        <v>158117.35</v>
      </c>
      <c r="AH54" s="277"/>
      <c r="AI54" s="277"/>
      <c r="AJ54" s="277"/>
      <c r="AK54" s="277"/>
      <c r="AL54" s="277"/>
      <c r="AM54" s="277"/>
      <c r="AN54" s="278">
        <f>SUM(AG54,AT54)</f>
        <v>191321.99</v>
      </c>
      <c r="AO54" s="278"/>
      <c r="AP54" s="278"/>
      <c r="AQ54" s="64" t="s">
        <v>3</v>
      </c>
      <c r="AR54" s="60"/>
      <c r="AS54" s="65">
        <f>ROUND(SUM(AS55:AS56),2)</f>
        <v>0</v>
      </c>
      <c r="AT54" s="66">
        <f>ROUND(SUM(AV54:AW54),2)</f>
        <v>33204.639999999999</v>
      </c>
      <c r="AU54" s="67">
        <f>ROUND(SUM(AU55:AU56),5)</f>
        <v>0</v>
      </c>
      <c r="AV54" s="66">
        <f>ROUND(AZ54*L29,2)</f>
        <v>33204.639999999999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ROUND(SUM(AZ55:AZ56),2)</f>
        <v>158117.35</v>
      </c>
      <c r="BA54" s="66">
        <f>ROUND(SUM(BA55:BA56),2)</f>
        <v>0</v>
      </c>
      <c r="BB54" s="66">
        <f>ROUND(SUM(BB55:BB56),2)</f>
        <v>0</v>
      </c>
      <c r="BC54" s="66">
        <f>ROUND(SUM(BC55:BC56),2)</f>
        <v>0</v>
      </c>
      <c r="BD54" s="68">
        <f>ROUND(SUM(BD55:BD56),2)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3</v>
      </c>
    </row>
    <row r="55" spans="1:91" s="6" customFormat="1" ht="16.5" customHeight="1">
      <c r="A55" s="71" t="s">
        <v>76</v>
      </c>
      <c r="B55" s="72"/>
      <c r="C55" s="73"/>
      <c r="D55" s="281" t="s">
        <v>77</v>
      </c>
      <c r="E55" s="281"/>
      <c r="F55" s="281"/>
      <c r="G55" s="281"/>
      <c r="H55" s="281"/>
      <c r="I55" s="74"/>
      <c r="J55" s="281" t="s">
        <v>78</v>
      </c>
      <c r="K55" s="281"/>
      <c r="L55" s="281"/>
      <c r="M55" s="281"/>
      <c r="N55" s="281"/>
      <c r="O55" s="281"/>
      <c r="P55" s="281"/>
      <c r="Q55" s="281"/>
      <c r="R55" s="281"/>
      <c r="S55" s="281"/>
      <c r="T55" s="281"/>
      <c r="U55" s="281"/>
      <c r="V55" s="281"/>
      <c r="W55" s="281"/>
      <c r="X55" s="281"/>
      <c r="Y55" s="281"/>
      <c r="Z55" s="281"/>
      <c r="AA55" s="281"/>
      <c r="AB55" s="281"/>
      <c r="AC55" s="281"/>
      <c r="AD55" s="281"/>
      <c r="AE55" s="281"/>
      <c r="AF55" s="281"/>
      <c r="AG55" s="279">
        <f>'000 - Vedlejší a ostatní ...'!J30</f>
        <v>0</v>
      </c>
      <c r="AH55" s="280"/>
      <c r="AI55" s="280"/>
      <c r="AJ55" s="280"/>
      <c r="AK55" s="280"/>
      <c r="AL55" s="280"/>
      <c r="AM55" s="280"/>
      <c r="AN55" s="279">
        <f>SUM(AG55,AT55)</f>
        <v>0</v>
      </c>
      <c r="AO55" s="280"/>
      <c r="AP55" s="280"/>
      <c r="AQ55" s="75" t="s">
        <v>79</v>
      </c>
      <c r="AR55" s="72"/>
      <c r="AS55" s="76">
        <v>0</v>
      </c>
      <c r="AT55" s="77">
        <f>ROUND(SUM(AV55:AW55),2)</f>
        <v>0</v>
      </c>
      <c r="AU55" s="78">
        <f>'000 - Vedlejší a ostatní ...'!P85</f>
        <v>0</v>
      </c>
      <c r="AV55" s="77">
        <f>'000 - Vedlejší a ostatní ...'!J33</f>
        <v>0</v>
      </c>
      <c r="AW55" s="77">
        <f>'000 - Vedlejší a ostatní ...'!J34</f>
        <v>0</v>
      </c>
      <c r="AX55" s="77">
        <f>'000 - Vedlejší a ostatní ...'!J35</f>
        <v>0</v>
      </c>
      <c r="AY55" s="77">
        <f>'000 - Vedlejší a ostatní ...'!J36</f>
        <v>0</v>
      </c>
      <c r="AZ55" s="77">
        <f>'000 - Vedlejší a ostatní ...'!F33</f>
        <v>0</v>
      </c>
      <c r="BA55" s="77">
        <f>'000 - Vedlejší a ostatní ...'!F34</f>
        <v>0</v>
      </c>
      <c r="BB55" s="77">
        <f>'000 - Vedlejší a ostatní ...'!F35</f>
        <v>0</v>
      </c>
      <c r="BC55" s="77">
        <f>'000 - Vedlejší a ostatní ...'!F36</f>
        <v>0</v>
      </c>
      <c r="BD55" s="79">
        <f>'000 - Vedlejší a ostatní ...'!F37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3</v>
      </c>
      <c r="CM55" s="80" t="s">
        <v>82</v>
      </c>
    </row>
    <row r="56" spans="1:91" s="6" customFormat="1" ht="27" customHeight="1">
      <c r="A56" s="71" t="s">
        <v>76</v>
      </c>
      <c r="B56" s="72"/>
      <c r="C56" s="73"/>
      <c r="D56" s="281" t="s">
        <v>83</v>
      </c>
      <c r="E56" s="281"/>
      <c r="F56" s="281"/>
      <c r="G56" s="281"/>
      <c r="H56" s="281"/>
      <c r="I56" s="74"/>
      <c r="J56" s="281" t="s">
        <v>84</v>
      </c>
      <c r="K56" s="281"/>
      <c r="L56" s="281"/>
      <c r="M56" s="281"/>
      <c r="N56" s="281"/>
      <c r="O56" s="281"/>
      <c r="P56" s="281"/>
      <c r="Q56" s="281"/>
      <c r="R56" s="281"/>
      <c r="S56" s="281"/>
      <c r="T56" s="281"/>
      <c r="U56" s="281"/>
      <c r="V56" s="281"/>
      <c r="W56" s="281"/>
      <c r="X56" s="281"/>
      <c r="Y56" s="281"/>
      <c r="Z56" s="281"/>
      <c r="AA56" s="281"/>
      <c r="AB56" s="281"/>
      <c r="AC56" s="281"/>
      <c r="AD56" s="281"/>
      <c r="AE56" s="281"/>
      <c r="AF56" s="281"/>
      <c r="AG56" s="279">
        <f>'001 - Oprava podlahy a sa...'!J30</f>
        <v>158117.35</v>
      </c>
      <c r="AH56" s="280"/>
      <c r="AI56" s="280"/>
      <c r="AJ56" s="280"/>
      <c r="AK56" s="280"/>
      <c r="AL56" s="280"/>
      <c r="AM56" s="280"/>
      <c r="AN56" s="279">
        <f>SUM(AG56,AT56)</f>
        <v>191321.99</v>
      </c>
      <c r="AO56" s="280"/>
      <c r="AP56" s="280"/>
      <c r="AQ56" s="75" t="s">
        <v>79</v>
      </c>
      <c r="AR56" s="72"/>
      <c r="AS56" s="81">
        <v>0</v>
      </c>
      <c r="AT56" s="82">
        <f>ROUND(SUM(AV56:AW56),2)</f>
        <v>33204.639999999999</v>
      </c>
      <c r="AU56" s="83">
        <f>'001 - Oprava podlahy a sa...'!P94</f>
        <v>0</v>
      </c>
      <c r="AV56" s="82">
        <f>'001 - Oprava podlahy a sa...'!J33</f>
        <v>33204.639999999999</v>
      </c>
      <c r="AW56" s="82">
        <f>'001 - Oprava podlahy a sa...'!J34</f>
        <v>0</v>
      </c>
      <c r="AX56" s="82">
        <f>'001 - Oprava podlahy a sa...'!J35</f>
        <v>0</v>
      </c>
      <c r="AY56" s="82">
        <f>'001 - Oprava podlahy a sa...'!J36</f>
        <v>0</v>
      </c>
      <c r="AZ56" s="82">
        <f>'001 - Oprava podlahy a sa...'!F33</f>
        <v>158117.35</v>
      </c>
      <c r="BA56" s="82">
        <f>'001 - Oprava podlahy a sa...'!F34</f>
        <v>0</v>
      </c>
      <c r="BB56" s="82">
        <f>'001 - Oprava podlahy a sa...'!F35</f>
        <v>0</v>
      </c>
      <c r="BC56" s="82">
        <f>'001 - Oprava podlahy a sa...'!F36</f>
        <v>0</v>
      </c>
      <c r="BD56" s="84">
        <f>'001 - Oprava podlahy a sa...'!F37</f>
        <v>0</v>
      </c>
      <c r="BT56" s="80" t="s">
        <v>80</v>
      </c>
      <c r="BV56" s="80" t="s">
        <v>74</v>
      </c>
      <c r="BW56" s="80" t="s">
        <v>85</v>
      </c>
      <c r="BX56" s="80" t="s">
        <v>5</v>
      </c>
      <c r="CL56" s="80" t="s">
        <v>3</v>
      </c>
      <c r="CM56" s="80" t="s">
        <v>82</v>
      </c>
    </row>
    <row r="57" spans="1:91" s="1" customFormat="1" ht="30" customHeight="1">
      <c r="B57" s="32"/>
      <c r="AR57" s="32"/>
    </row>
    <row r="58" spans="1:91" s="1" customFormat="1" ht="6.95" customHeight="1"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32"/>
    </row>
  </sheetData>
  <mergeCells count="46"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  <mergeCell ref="L30:P30"/>
    <mergeCell ref="AR2:BE2"/>
    <mergeCell ref="K5:AO5"/>
    <mergeCell ref="K6:AO6"/>
    <mergeCell ref="E14:AJ14"/>
    <mergeCell ref="E23:AN23"/>
    <mergeCell ref="AS49:AT51"/>
    <mergeCell ref="AM50:AP50"/>
    <mergeCell ref="L45:AO45"/>
    <mergeCell ref="AM47:AN47"/>
    <mergeCell ref="AM49:AP49"/>
    <mergeCell ref="AN56:AP56"/>
    <mergeCell ref="AG56:AM56"/>
    <mergeCell ref="D56:H56"/>
    <mergeCell ref="J56:AF56"/>
    <mergeCell ref="L33:P33"/>
    <mergeCell ref="C52:G52"/>
    <mergeCell ref="I52:AF52"/>
    <mergeCell ref="AG52:AM52"/>
    <mergeCell ref="AN52:AP52"/>
    <mergeCell ref="W33:AE33"/>
    <mergeCell ref="AK33:AO33"/>
    <mergeCell ref="X35:AB35"/>
    <mergeCell ref="AK35:AO35"/>
    <mergeCell ref="AG54:AM54"/>
    <mergeCell ref="AN54:AP54"/>
    <mergeCell ref="AN55:AP55"/>
    <mergeCell ref="AG55:AM55"/>
    <mergeCell ref="D55:H55"/>
    <mergeCell ref="J55:AF55"/>
  </mergeCells>
  <hyperlinks>
    <hyperlink ref="A55" location="'000 - Vedlejší a ostatní ...'!C2" display="/"/>
    <hyperlink ref="A56" location="'001 - Oprava podlahy a sa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5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 t="s">
        <v>6</v>
      </c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81</v>
      </c>
    </row>
    <row r="3" spans="2:46" ht="6.95" customHeight="1">
      <c r="B3" s="18"/>
      <c r="C3" s="19"/>
      <c r="D3" s="19"/>
      <c r="E3" s="19"/>
      <c r="F3" s="19"/>
      <c r="G3" s="19"/>
      <c r="H3" s="19"/>
      <c r="I3" s="86"/>
      <c r="J3" s="19"/>
      <c r="K3" s="19"/>
      <c r="L3" s="20"/>
      <c r="AT3" s="17" t="s">
        <v>82</v>
      </c>
    </row>
    <row r="4" spans="2:46" ht="24.95" customHeight="1">
      <c r="B4" s="20"/>
      <c r="D4" s="21" t="s">
        <v>86</v>
      </c>
      <c r="L4" s="20"/>
      <c r="M4" s="87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6" t="str">
        <f>'Rekapitulace stavby'!K6</f>
        <v>Oprava podlahy a sanace stropní konstrukce v zázemí kuchyně objektu ZŠ Masarykova, Seifertova 601, Bohumín</v>
      </c>
      <c r="F7" s="317"/>
      <c r="G7" s="317"/>
      <c r="H7" s="317"/>
      <c r="L7" s="20"/>
    </row>
    <row r="8" spans="2:46" s="1" customFormat="1" ht="12" customHeight="1">
      <c r="B8" s="32"/>
      <c r="D8" s="27" t="s">
        <v>87</v>
      </c>
      <c r="I8" s="88"/>
      <c r="L8" s="32"/>
    </row>
    <row r="9" spans="2:46" s="1" customFormat="1" ht="36.950000000000003" customHeight="1">
      <c r="B9" s="32"/>
      <c r="E9" s="294" t="s">
        <v>88</v>
      </c>
      <c r="F9" s="315"/>
      <c r="G9" s="315"/>
      <c r="H9" s="315"/>
      <c r="I9" s="88"/>
      <c r="L9" s="32"/>
    </row>
    <row r="10" spans="2:46" s="1" customFormat="1">
      <c r="B10" s="32"/>
      <c r="I10" s="88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89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89" t="s">
        <v>23</v>
      </c>
      <c r="J12" s="49" t="str">
        <f>'Rekapitulace stavby'!AN8</f>
        <v>3. 1. 2019</v>
      </c>
      <c r="L12" s="32"/>
    </row>
    <row r="13" spans="2:46" s="1" customFormat="1" ht="10.9" customHeight="1">
      <c r="B13" s="32"/>
      <c r="I13" s="88"/>
      <c r="L13" s="32"/>
    </row>
    <row r="14" spans="2:46" s="1" customFormat="1" ht="12" customHeight="1">
      <c r="B14" s="32"/>
      <c r="D14" s="27" t="s">
        <v>25</v>
      </c>
      <c r="I14" s="89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89" t="s">
        <v>28</v>
      </c>
      <c r="J15" s="25" t="s">
        <v>3</v>
      </c>
      <c r="L15" s="32"/>
    </row>
    <row r="16" spans="2:46" s="1" customFormat="1" ht="6.95" customHeight="1">
      <c r="B16" s="32"/>
      <c r="I16" s="88"/>
      <c r="L16" s="32"/>
    </row>
    <row r="17" spans="2:12" s="1" customFormat="1" ht="12" customHeight="1">
      <c r="B17" s="32"/>
      <c r="D17" s="27" t="s">
        <v>29</v>
      </c>
      <c r="I17" s="89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8" t="str">
        <f>'Rekapitulace stavby'!E14</f>
        <v>Vyplň údaj</v>
      </c>
      <c r="F18" s="304"/>
      <c r="G18" s="304"/>
      <c r="H18" s="304"/>
      <c r="I18" s="89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I19" s="88"/>
      <c r="L19" s="32"/>
    </row>
    <row r="20" spans="2:12" s="1" customFormat="1" ht="12" customHeight="1">
      <c r="B20" s="32"/>
      <c r="D20" s="27" t="s">
        <v>31</v>
      </c>
      <c r="I20" s="89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89" t="s">
        <v>28</v>
      </c>
      <c r="J21" s="25" t="s">
        <v>3</v>
      </c>
      <c r="L21" s="32"/>
    </row>
    <row r="22" spans="2:12" s="1" customFormat="1" ht="6.95" customHeight="1">
      <c r="B22" s="32"/>
      <c r="I22" s="88"/>
      <c r="L22" s="32"/>
    </row>
    <row r="23" spans="2:12" s="1" customFormat="1" ht="12" customHeight="1">
      <c r="B23" s="32"/>
      <c r="D23" s="27" t="s">
        <v>34</v>
      </c>
      <c r="I23" s="89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35</v>
      </c>
      <c r="I24" s="89" t="s">
        <v>28</v>
      </c>
      <c r="J24" s="25" t="s">
        <v>3</v>
      </c>
      <c r="L24" s="32"/>
    </row>
    <row r="25" spans="2:12" s="1" customFormat="1" ht="6.95" customHeight="1">
      <c r="B25" s="32"/>
      <c r="I25" s="88"/>
      <c r="L25" s="32"/>
    </row>
    <row r="26" spans="2:12" s="1" customFormat="1" ht="12" customHeight="1">
      <c r="B26" s="32"/>
      <c r="D26" s="27" t="s">
        <v>36</v>
      </c>
      <c r="I26" s="88"/>
      <c r="L26" s="32"/>
    </row>
    <row r="27" spans="2:12" s="7" customFormat="1" ht="16.5" customHeight="1">
      <c r="B27" s="90"/>
      <c r="E27" s="308" t="s">
        <v>3</v>
      </c>
      <c r="F27" s="308"/>
      <c r="G27" s="308"/>
      <c r="H27" s="308"/>
      <c r="I27" s="91"/>
      <c r="L27" s="90"/>
    </row>
    <row r="28" spans="2:12" s="1" customFormat="1" ht="6.95" customHeight="1">
      <c r="B28" s="32"/>
      <c r="I28" s="88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92"/>
      <c r="J29" s="50"/>
      <c r="K29" s="50"/>
      <c r="L29" s="32"/>
    </row>
    <row r="30" spans="2:12" s="1" customFormat="1" ht="25.35" customHeight="1">
      <c r="B30" s="32"/>
      <c r="D30" s="93" t="s">
        <v>38</v>
      </c>
      <c r="I30" s="88"/>
      <c r="J30" s="63">
        <f>ROUND(J85,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92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94" t="s">
        <v>39</v>
      </c>
      <c r="J32" s="35" t="s">
        <v>41</v>
      </c>
      <c r="L32" s="32"/>
    </row>
    <row r="33" spans="2:12" s="1" customFormat="1" ht="14.45" customHeight="1">
      <c r="B33" s="32"/>
      <c r="D33" s="95" t="s">
        <v>42</v>
      </c>
      <c r="E33" s="27" t="s">
        <v>43</v>
      </c>
      <c r="F33" s="96">
        <f>ROUND((SUM(BE85:BE133)),  2)</f>
        <v>0</v>
      </c>
      <c r="I33" s="97">
        <v>0.21</v>
      </c>
      <c r="J33" s="96">
        <f>ROUND(((SUM(BE85:BE133))*I33),  2)</f>
        <v>0</v>
      </c>
      <c r="L33" s="32"/>
    </row>
    <row r="34" spans="2:12" s="1" customFormat="1" ht="14.45" customHeight="1">
      <c r="B34" s="32"/>
      <c r="E34" s="27" t="s">
        <v>44</v>
      </c>
      <c r="F34" s="96">
        <f>ROUND((SUM(BF85:BF133)),  2)</f>
        <v>0</v>
      </c>
      <c r="I34" s="97">
        <v>0.15</v>
      </c>
      <c r="J34" s="96">
        <f>ROUND(((SUM(BF85:BF133))*I34),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96">
        <f>ROUND((SUM(BG85:BG133)),  2)</f>
        <v>0</v>
      </c>
      <c r="I35" s="97">
        <v>0.21</v>
      </c>
      <c r="J35" s="96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96">
        <f>ROUND((SUM(BH85:BH133)),  2)</f>
        <v>0</v>
      </c>
      <c r="I36" s="97">
        <v>0.15</v>
      </c>
      <c r="J36" s="96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96">
        <f>ROUND((SUM(BI85:BI133)),  2)</f>
        <v>0</v>
      </c>
      <c r="I37" s="97">
        <v>0</v>
      </c>
      <c r="J37" s="96">
        <f>0</f>
        <v>0</v>
      </c>
      <c r="L37" s="32"/>
    </row>
    <row r="38" spans="2:12" s="1" customFormat="1" ht="6.95" customHeight="1">
      <c r="B38" s="32"/>
      <c r="I38" s="88"/>
      <c r="L38" s="32"/>
    </row>
    <row r="39" spans="2:12" s="1" customFormat="1" ht="25.35" customHeight="1">
      <c r="B39" s="32"/>
      <c r="C39" s="98"/>
      <c r="D39" s="99" t="s">
        <v>48</v>
      </c>
      <c r="E39" s="54"/>
      <c r="F39" s="54"/>
      <c r="G39" s="100" t="s">
        <v>49</v>
      </c>
      <c r="H39" s="101" t="s">
        <v>50</v>
      </c>
      <c r="I39" s="102"/>
      <c r="J39" s="103">
        <f>SUM(J30:J37)</f>
        <v>0</v>
      </c>
      <c r="K39" s="104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105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106"/>
      <c r="J44" s="44"/>
      <c r="K44" s="44"/>
      <c r="L44" s="32"/>
    </row>
    <row r="45" spans="2:12" s="1" customFormat="1" ht="24.95" customHeight="1">
      <c r="B45" s="32"/>
      <c r="C45" s="21" t="s">
        <v>89</v>
      </c>
      <c r="I45" s="88"/>
      <c r="L45" s="32"/>
    </row>
    <row r="46" spans="2:12" s="1" customFormat="1" ht="6.95" customHeight="1">
      <c r="B46" s="32"/>
      <c r="I46" s="88"/>
      <c r="L46" s="32"/>
    </row>
    <row r="47" spans="2:12" s="1" customFormat="1" ht="12" customHeight="1">
      <c r="B47" s="32"/>
      <c r="C47" s="27" t="s">
        <v>17</v>
      </c>
      <c r="I47" s="88"/>
      <c r="L47" s="32"/>
    </row>
    <row r="48" spans="2:12" s="1" customFormat="1" ht="16.5" customHeight="1">
      <c r="B48" s="32"/>
      <c r="E48" s="316" t="str">
        <f>E7</f>
        <v>Oprava podlahy a sanace stropní konstrukce v zázemí kuchyně objektu ZŠ Masarykova, Seifertova 601, Bohumín</v>
      </c>
      <c r="F48" s="317"/>
      <c r="G48" s="317"/>
      <c r="H48" s="317"/>
      <c r="I48" s="88"/>
      <c r="L48" s="32"/>
    </row>
    <row r="49" spans="2:47" s="1" customFormat="1" ht="12" customHeight="1">
      <c r="B49" s="32"/>
      <c r="C49" s="27" t="s">
        <v>87</v>
      </c>
      <c r="I49" s="88"/>
      <c r="L49" s="32"/>
    </row>
    <row r="50" spans="2:47" s="1" customFormat="1" ht="16.5" customHeight="1">
      <c r="B50" s="32"/>
      <c r="E50" s="294" t="str">
        <f>E9</f>
        <v>000 - Vedlejší a ostatní náklady</v>
      </c>
      <c r="F50" s="315"/>
      <c r="G50" s="315"/>
      <c r="H50" s="315"/>
      <c r="I50" s="88"/>
      <c r="L50" s="32"/>
    </row>
    <row r="51" spans="2:47" s="1" customFormat="1" ht="6.95" customHeight="1">
      <c r="B51" s="32"/>
      <c r="I51" s="88"/>
      <c r="L51" s="32"/>
    </row>
    <row r="52" spans="2:47" s="1" customFormat="1" ht="12" customHeight="1">
      <c r="B52" s="32"/>
      <c r="C52" s="27" t="s">
        <v>21</v>
      </c>
      <c r="F52" s="25" t="str">
        <f>F12</f>
        <v>Bohumín</v>
      </c>
      <c r="I52" s="89" t="s">
        <v>23</v>
      </c>
      <c r="J52" s="49" t="str">
        <f>IF(J12="","",J12)</f>
        <v>3. 1. 2019</v>
      </c>
      <c r="L52" s="32"/>
    </row>
    <row r="53" spans="2:47" s="1" customFormat="1" ht="6.95" customHeight="1">
      <c r="B53" s="32"/>
      <c r="I53" s="88"/>
      <c r="L53" s="32"/>
    </row>
    <row r="54" spans="2:47" s="1" customFormat="1" ht="15.2" customHeight="1">
      <c r="B54" s="32"/>
      <c r="C54" s="27" t="s">
        <v>25</v>
      </c>
      <c r="F54" s="25" t="str">
        <f>E15</f>
        <v>Město Bohumín</v>
      </c>
      <c r="I54" s="89" t="s">
        <v>31</v>
      </c>
      <c r="J54" s="30" t="str">
        <f>E21</f>
        <v>R&amp;P Projekt s.r.o.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89" t="s">
        <v>34</v>
      </c>
      <c r="J55" s="30" t="str">
        <f>E24</f>
        <v>Jindřich Jansa</v>
      </c>
      <c r="L55" s="32"/>
    </row>
    <row r="56" spans="2:47" s="1" customFormat="1" ht="10.35" customHeight="1">
      <c r="B56" s="32"/>
      <c r="I56" s="88"/>
      <c r="L56" s="32"/>
    </row>
    <row r="57" spans="2:47" s="1" customFormat="1" ht="29.25" customHeight="1">
      <c r="B57" s="32"/>
      <c r="C57" s="107" t="s">
        <v>90</v>
      </c>
      <c r="D57" s="98"/>
      <c r="E57" s="98"/>
      <c r="F57" s="98"/>
      <c r="G57" s="98"/>
      <c r="H57" s="98"/>
      <c r="I57" s="108"/>
      <c r="J57" s="109" t="s">
        <v>91</v>
      </c>
      <c r="K57" s="98"/>
      <c r="L57" s="32"/>
    </row>
    <row r="58" spans="2:47" s="1" customFormat="1" ht="10.35" customHeight="1">
      <c r="B58" s="32"/>
      <c r="I58" s="88"/>
      <c r="L58" s="32"/>
    </row>
    <row r="59" spans="2:47" s="1" customFormat="1" ht="22.9" customHeight="1">
      <c r="B59" s="32"/>
      <c r="C59" s="110" t="s">
        <v>70</v>
      </c>
      <c r="I59" s="88"/>
      <c r="J59" s="63">
        <f>J85</f>
        <v>0</v>
      </c>
      <c r="L59" s="32"/>
      <c r="AU59" s="17" t="s">
        <v>92</v>
      </c>
    </row>
    <row r="60" spans="2:47" s="8" customFormat="1" ht="24.95" customHeight="1">
      <c r="B60" s="111"/>
      <c r="D60" s="112" t="s">
        <v>93</v>
      </c>
      <c r="E60" s="113"/>
      <c r="F60" s="113"/>
      <c r="G60" s="113"/>
      <c r="H60" s="113"/>
      <c r="I60" s="114"/>
      <c r="J60" s="115">
        <f>J86</f>
        <v>0</v>
      </c>
      <c r="L60" s="111"/>
    </row>
    <row r="61" spans="2:47" s="9" customFormat="1" ht="19.899999999999999" customHeight="1">
      <c r="B61" s="116"/>
      <c r="D61" s="117" t="s">
        <v>94</v>
      </c>
      <c r="E61" s="118"/>
      <c r="F61" s="118"/>
      <c r="G61" s="118"/>
      <c r="H61" s="118"/>
      <c r="I61" s="119"/>
      <c r="J61" s="120">
        <f>J87</f>
        <v>0</v>
      </c>
      <c r="L61" s="116"/>
    </row>
    <row r="62" spans="2:47" s="9" customFormat="1" ht="19.899999999999999" customHeight="1">
      <c r="B62" s="116"/>
      <c r="D62" s="117" t="s">
        <v>95</v>
      </c>
      <c r="E62" s="118"/>
      <c r="F62" s="118"/>
      <c r="G62" s="118"/>
      <c r="H62" s="118"/>
      <c r="I62" s="119"/>
      <c r="J62" s="120">
        <f>J108</f>
        <v>0</v>
      </c>
      <c r="L62" s="116"/>
    </row>
    <row r="63" spans="2:47" s="9" customFormat="1" ht="19.899999999999999" customHeight="1">
      <c r="B63" s="116"/>
      <c r="D63" s="117" t="s">
        <v>96</v>
      </c>
      <c r="E63" s="118"/>
      <c r="F63" s="118"/>
      <c r="G63" s="118"/>
      <c r="H63" s="118"/>
      <c r="I63" s="119"/>
      <c r="J63" s="120">
        <f>J115</f>
        <v>0</v>
      </c>
      <c r="L63" s="116"/>
    </row>
    <row r="64" spans="2:47" s="9" customFormat="1" ht="19.899999999999999" customHeight="1">
      <c r="B64" s="116"/>
      <c r="D64" s="117" t="s">
        <v>97</v>
      </c>
      <c r="E64" s="118"/>
      <c r="F64" s="118"/>
      <c r="G64" s="118"/>
      <c r="H64" s="118"/>
      <c r="I64" s="119"/>
      <c r="J64" s="120">
        <f>J121</f>
        <v>0</v>
      </c>
      <c r="L64" s="116"/>
    </row>
    <row r="65" spans="2:12" s="9" customFormat="1" ht="19.899999999999999" customHeight="1">
      <c r="B65" s="116"/>
      <c r="D65" s="117" t="s">
        <v>98</v>
      </c>
      <c r="E65" s="118"/>
      <c r="F65" s="118"/>
      <c r="G65" s="118"/>
      <c r="H65" s="118"/>
      <c r="I65" s="119"/>
      <c r="J65" s="120">
        <f>J127</f>
        <v>0</v>
      </c>
      <c r="L65" s="116"/>
    </row>
    <row r="66" spans="2:12" s="1" customFormat="1" ht="21.75" customHeight="1">
      <c r="B66" s="32"/>
      <c r="I66" s="88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105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106"/>
      <c r="J71" s="44"/>
      <c r="K71" s="44"/>
      <c r="L71" s="32"/>
    </row>
    <row r="72" spans="2:12" s="1" customFormat="1" ht="24.95" customHeight="1">
      <c r="B72" s="32"/>
      <c r="C72" s="21" t="s">
        <v>99</v>
      </c>
      <c r="I72" s="88"/>
      <c r="L72" s="32"/>
    </row>
    <row r="73" spans="2:12" s="1" customFormat="1" ht="6.95" customHeight="1">
      <c r="B73" s="32"/>
      <c r="I73" s="88"/>
      <c r="L73" s="32"/>
    </row>
    <row r="74" spans="2:12" s="1" customFormat="1" ht="12" customHeight="1">
      <c r="B74" s="32"/>
      <c r="C74" s="27" t="s">
        <v>17</v>
      </c>
      <c r="I74" s="88"/>
      <c r="L74" s="32"/>
    </row>
    <row r="75" spans="2:12" s="1" customFormat="1" ht="16.5" customHeight="1">
      <c r="B75" s="32"/>
      <c r="E75" s="316" t="str">
        <f>E7</f>
        <v>Oprava podlahy a sanace stropní konstrukce v zázemí kuchyně objektu ZŠ Masarykova, Seifertova 601, Bohumín</v>
      </c>
      <c r="F75" s="317"/>
      <c r="G75" s="317"/>
      <c r="H75" s="317"/>
      <c r="I75" s="88"/>
      <c r="L75" s="32"/>
    </row>
    <row r="76" spans="2:12" s="1" customFormat="1" ht="12" customHeight="1">
      <c r="B76" s="32"/>
      <c r="C76" s="27" t="s">
        <v>87</v>
      </c>
      <c r="I76" s="88"/>
      <c r="L76" s="32"/>
    </row>
    <row r="77" spans="2:12" s="1" customFormat="1" ht="16.5" customHeight="1">
      <c r="B77" s="32"/>
      <c r="E77" s="294" t="str">
        <f>E9</f>
        <v>000 - Vedlejší a ostatní náklady</v>
      </c>
      <c r="F77" s="315"/>
      <c r="G77" s="315"/>
      <c r="H77" s="315"/>
      <c r="I77" s="88"/>
      <c r="L77" s="32"/>
    </row>
    <row r="78" spans="2:12" s="1" customFormat="1" ht="6.95" customHeight="1">
      <c r="B78" s="32"/>
      <c r="I78" s="88"/>
      <c r="L78" s="32"/>
    </row>
    <row r="79" spans="2:12" s="1" customFormat="1" ht="12" customHeight="1">
      <c r="B79" s="32"/>
      <c r="C79" s="27" t="s">
        <v>21</v>
      </c>
      <c r="F79" s="25" t="str">
        <f>F12</f>
        <v>Bohumín</v>
      </c>
      <c r="I79" s="89" t="s">
        <v>23</v>
      </c>
      <c r="J79" s="49" t="str">
        <f>IF(J12="","",J12)</f>
        <v>3. 1. 2019</v>
      </c>
      <c r="L79" s="32"/>
    </row>
    <row r="80" spans="2:12" s="1" customFormat="1" ht="6.95" customHeight="1">
      <c r="B80" s="32"/>
      <c r="I80" s="88"/>
      <c r="L80" s="32"/>
    </row>
    <row r="81" spans="2:65" s="1" customFormat="1" ht="15.2" customHeight="1">
      <c r="B81" s="32"/>
      <c r="C81" s="27" t="s">
        <v>25</v>
      </c>
      <c r="F81" s="25" t="str">
        <f>E15</f>
        <v>Město Bohumín</v>
      </c>
      <c r="I81" s="89" t="s">
        <v>31</v>
      </c>
      <c r="J81" s="30" t="str">
        <f>E21</f>
        <v>R&amp;P Projekt s.r.o.</v>
      </c>
      <c r="L81" s="32"/>
    </row>
    <row r="82" spans="2:65" s="1" customFormat="1" ht="15.2" customHeight="1">
      <c r="B82" s="32"/>
      <c r="C82" s="27" t="s">
        <v>29</v>
      </c>
      <c r="F82" s="25" t="str">
        <f>IF(E18="","",E18)</f>
        <v>Vyplň údaj</v>
      </c>
      <c r="I82" s="89" t="s">
        <v>34</v>
      </c>
      <c r="J82" s="30" t="str">
        <f>E24</f>
        <v>Jindřich Jansa</v>
      </c>
      <c r="L82" s="32"/>
    </row>
    <row r="83" spans="2:65" s="1" customFormat="1" ht="10.35" customHeight="1">
      <c r="B83" s="32"/>
      <c r="I83" s="88"/>
      <c r="L83" s="32"/>
    </row>
    <row r="84" spans="2:65" s="10" customFormat="1" ht="29.25" customHeight="1">
      <c r="B84" s="121"/>
      <c r="C84" s="122" t="s">
        <v>100</v>
      </c>
      <c r="D84" s="123" t="s">
        <v>57</v>
      </c>
      <c r="E84" s="123" t="s">
        <v>53</v>
      </c>
      <c r="F84" s="123" t="s">
        <v>54</v>
      </c>
      <c r="G84" s="123" t="s">
        <v>101</v>
      </c>
      <c r="H84" s="123" t="s">
        <v>102</v>
      </c>
      <c r="I84" s="124" t="s">
        <v>103</v>
      </c>
      <c r="J84" s="123" t="s">
        <v>91</v>
      </c>
      <c r="K84" s="125" t="s">
        <v>104</v>
      </c>
      <c r="L84" s="121"/>
      <c r="M84" s="56" t="s">
        <v>3</v>
      </c>
      <c r="N84" s="57" t="s">
        <v>42</v>
      </c>
      <c r="O84" s="57" t="s">
        <v>105</v>
      </c>
      <c r="P84" s="57" t="s">
        <v>106</v>
      </c>
      <c r="Q84" s="57" t="s">
        <v>107</v>
      </c>
      <c r="R84" s="57" t="s">
        <v>108</v>
      </c>
      <c r="S84" s="57" t="s">
        <v>109</v>
      </c>
      <c r="T84" s="58" t="s">
        <v>110</v>
      </c>
    </row>
    <row r="85" spans="2:65" s="1" customFormat="1" ht="22.9" customHeight="1">
      <c r="B85" s="32"/>
      <c r="C85" s="61" t="s">
        <v>111</v>
      </c>
      <c r="I85" s="88"/>
      <c r="J85" s="126">
        <f>BK85</f>
        <v>0</v>
      </c>
      <c r="L85" s="32"/>
      <c r="M85" s="59"/>
      <c r="N85" s="50"/>
      <c r="O85" s="50"/>
      <c r="P85" s="127">
        <f>P86</f>
        <v>0</v>
      </c>
      <c r="Q85" s="50"/>
      <c r="R85" s="127">
        <f>R86</f>
        <v>0</v>
      </c>
      <c r="S85" s="50"/>
      <c r="T85" s="128">
        <f>T86</f>
        <v>0</v>
      </c>
      <c r="AT85" s="17" t="s">
        <v>71</v>
      </c>
      <c r="AU85" s="17" t="s">
        <v>92</v>
      </c>
      <c r="BK85" s="129">
        <f>BK86</f>
        <v>0</v>
      </c>
    </row>
    <row r="86" spans="2:65" s="11" customFormat="1" ht="25.9" customHeight="1">
      <c r="B86" s="130"/>
      <c r="D86" s="131" t="s">
        <v>71</v>
      </c>
      <c r="E86" s="132" t="s">
        <v>112</v>
      </c>
      <c r="F86" s="132" t="s">
        <v>113</v>
      </c>
      <c r="I86" s="133"/>
      <c r="J86" s="134">
        <f>BK86</f>
        <v>0</v>
      </c>
      <c r="L86" s="130"/>
      <c r="M86" s="135"/>
      <c r="N86" s="136"/>
      <c r="O86" s="136"/>
      <c r="P86" s="137">
        <f>P87+P108+P115+P121+P127</f>
        <v>0</v>
      </c>
      <c r="Q86" s="136"/>
      <c r="R86" s="137">
        <f>R87+R108+R115+R121+R127</f>
        <v>0</v>
      </c>
      <c r="S86" s="136"/>
      <c r="T86" s="138">
        <f>T87+T108+T115+T121+T127</f>
        <v>0</v>
      </c>
      <c r="AR86" s="131" t="s">
        <v>114</v>
      </c>
      <c r="AT86" s="139" t="s">
        <v>71</v>
      </c>
      <c r="AU86" s="139" t="s">
        <v>72</v>
      </c>
      <c r="AY86" s="131" t="s">
        <v>115</v>
      </c>
      <c r="BK86" s="140">
        <f>BK87+BK108+BK115+BK121+BK127</f>
        <v>0</v>
      </c>
    </row>
    <row r="87" spans="2:65" s="11" customFormat="1" ht="22.9" customHeight="1">
      <c r="B87" s="130"/>
      <c r="D87" s="131" t="s">
        <v>71</v>
      </c>
      <c r="E87" s="141" t="s">
        <v>116</v>
      </c>
      <c r="F87" s="141" t="s">
        <v>117</v>
      </c>
      <c r="I87" s="133"/>
      <c r="J87" s="142">
        <f>BK87</f>
        <v>0</v>
      </c>
      <c r="L87" s="130"/>
      <c r="M87" s="135"/>
      <c r="N87" s="136"/>
      <c r="O87" s="136"/>
      <c r="P87" s="137">
        <f>SUM(P88:P107)</f>
        <v>0</v>
      </c>
      <c r="Q87" s="136"/>
      <c r="R87" s="137">
        <f>SUM(R88:R107)</f>
        <v>0</v>
      </c>
      <c r="S87" s="136"/>
      <c r="T87" s="138">
        <f>SUM(T88:T107)</f>
        <v>0</v>
      </c>
      <c r="AR87" s="131" t="s">
        <v>114</v>
      </c>
      <c r="AT87" s="139" t="s">
        <v>71</v>
      </c>
      <c r="AU87" s="139" t="s">
        <v>80</v>
      </c>
      <c r="AY87" s="131" t="s">
        <v>115</v>
      </c>
      <c r="BK87" s="140">
        <f>SUM(BK88:BK107)</f>
        <v>0</v>
      </c>
    </row>
    <row r="88" spans="2:65" s="1" customFormat="1" ht="16.5" customHeight="1">
      <c r="B88" s="143"/>
      <c r="C88" s="144" t="s">
        <v>80</v>
      </c>
      <c r="D88" s="144" t="s">
        <v>118</v>
      </c>
      <c r="E88" s="145" t="s">
        <v>119</v>
      </c>
      <c r="F88" s="146" t="s">
        <v>120</v>
      </c>
      <c r="G88" s="147" t="s">
        <v>121</v>
      </c>
      <c r="H88" s="148">
        <v>1</v>
      </c>
      <c r="I88" s="149"/>
      <c r="J88" s="150">
        <f>ROUND(I88*H88,2)</f>
        <v>0</v>
      </c>
      <c r="K88" s="146" t="s">
        <v>122</v>
      </c>
      <c r="L88" s="32"/>
      <c r="M88" s="151" t="s">
        <v>3</v>
      </c>
      <c r="N88" s="152" t="s">
        <v>43</v>
      </c>
      <c r="O88" s="52"/>
      <c r="P88" s="153">
        <f>O88*H88</f>
        <v>0</v>
      </c>
      <c r="Q88" s="153">
        <v>0</v>
      </c>
      <c r="R88" s="153">
        <f>Q88*H88</f>
        <v>0</v>
      </c>
      <c r="S88" s="153">
        <v>0</v>
      </c>
      <c r="T88" s="154">
        <f>S88*H88</f>
        <v>0</v>
      </c>
      <c r="AR88" s="155" t="s">
        <v>123</v>
      </c>
      <c r="AT88" s="155" t="s">
        <v>118</v>
      </c>
      <c r="AU88" s="155" t="s">
        <v>82</v>
      </c>
      <c r="AY88" s="17" t="s">
        <v>115</v>
      </c>
      <c r="BE88" s="156">
        <f>IF(N88="základní",J88,0)</f>
        <v>0</v>
      </c>
      <c r="BF88" s="156">
        <f>IF(N88="snížená",J88,0)</f>
        <v>0</v>
      </c>
      <c r="BG88" s="156">
        <f>IF(N88="zákl. přenesená",J88,0)</f>
        <v>0</v>
      </c>
      <c r="BH88" s="156">
        <f>IF(N88="sníž. přenesená",J88,0)</f>
        <v>0</v>
      </c>
      <c r="BI88" s="156">
        <f>IF(N88="nulová",J88,0)</f>
        <v>0</v>
      </c>
      <c r="BJ88" s="17" t="s">
        <v>80</v>
      </c>
      <c r="BK88" s="156">
        <f>ROUND(I88*H88,2)</f>
        <v>0</v>
      </c>
      <c r="BL88" s="17" t="s">
        <v>123</v>
      </c>
      <c r="BM88" s="155" t="s">
        <v>124</v>
      </c>
    </row>
    <row r="89" spans="2:65" s="1" customFormat="1">
      <c r="B89" s="32"/>
      <c r="D89" s="157" t="s">
        <v>125</v>
      </c>
      <c r="F89" s="158" t="s">
        <v>120</v>
      </c>
      <c r="I89" s="88"/>
      <c r="L89" s="32"/>
      <c r="M89" s="159"/>
      <c r="N89" s="52"/>
      <c r="O89" s="52"/>
      <c r="P89" s="52"/>
      <c r="Q89" s="52"/>
      <c r="R89" s="52"/>
      <c r="S89" s="52"/>
      <c r="T89" s="53"/>
      <c r="AT89" s="17" t="s">
        <v>125</v>
      </c>
      <c r="AU89" s="17" t="s">
        <v>82</v>
      </c>
    </row>
    <row r="90" spans="2:65" s="12" customFormat="1">
      <c r="B90" s="160"/>
      <c r="D90" s="157" t="s">
        <v>126</v>
      </c>
      <c r="E90" s="161" t="s">
        <v>3</v>
      </c>
      <c r="F90" s="162" t="s">
        <v>127</v>
      </c>
      <c r="H90" s="161" t="s">
        <v>3</v>
      </c>
      <c r="I90" s="163"/>
      <c r="L90" s="160"/>
      <c r="M90" s="164"/>
      <c r="N90" s="165"/>
      <c r="O90" s="165"/>
      <c r="P90" s="165"/>
      <c r="Q90" s="165"/>
      <c r="R90" s="165"/>
      <c r="S90" s="165"/>
      <c r="T90" s="166"/>
      <c r="AT90" s="161" t="s">
        <v>126</v>
      </c>
      <c r="AU90" s="161" t="s">
        <v>82</v>
      </c>
      <c r="AV90" s="12" t="s">
        <v>80</v>
      </c>
      <c r="AW90" s="12" t="s">
        <v>33</v>
      </c>
      <c r="AX90" s="12" t="s">
        <v>72</v>
      </c>
      <c r="AY90" s="161" t="s">
        <v>115</v>
      </c>
    </row>
    <row r="91" spans="2:65" s="13" customFormat="1">
      <c r="B91" s="167"/>
      <c r="D91" s="157" t="s">
        <v>126</v>
      </c>
      <c r="E91" s="168" t="s">
        <v>3</v>
      </c>
      <c r="F91" s="169" t="s">
        <v>80</v>
      </c>
      <c r="H91" s="170">
        <v>1</v>
      </c>
      <c r="I91" s="171"/>
      <c r="L91" s="167"/>
      <c r="M91" s="172"/>
      <c r="N91" s="173"/>
      <c r="O91" s="173"/>
      <c r="P91" s="173"/>
      <c r="Q91" s="173"/>
      <c r="R91" s="173"/>
      <c r="S91" s="173"/>
      <c r="T91" s="174"/>
      <c r="AT91" s="168" t="s">
        <v>126</v>
      </c>
      <c r="AU91" s="168" t="s">
        <v>82</v>
      </c>
      <c r="AV91" s="13" t="s">
        <v>82</v>
      </c>
      <c r="AW91" s="13" t="s">
        <v>33</v>
      </c>
      <c r="AX91" s="13" t="s">
        <v>72</v>
      </c>
      <c r="AY91" s="168" t="s">
        <v>115</v>
      </c>
    </row>
    <row r="92" spans="2:65" s="14" customFormat="1">
      <c r="B92" s="175"/>
      <c r="D92" s="157" t="s">
        <v>126</v>
      </c>
      <c r="E92" s="176" t="s">
        <v>3</v>
      </c>
      <c r="F92" s="177" t="s">
        <v>128</v>
      </c>
      <c r="H92" s="178">
        <v>1</v>
      </c>
      <c r="I92" s="179"/>
      <c r="L92" s="175"/>
      <c r="M92" s="180"/>
      <c r="N92" s="181"/>
      <c r="O92" s="181"/>
      <c r="P92" s="181"/>
      <c r="Q92" s="181"/>
      <c r="R92" s="181"/>
      <c r="S92" s="181"/>
      <c r="T92" s="182"/>
      <c r="AT92" s="176" t="s">
        <v>126</v>
      </c>
      <c r="AU92" s="176" t="s">
        <v>82</v>
      </c>
      <c r="AV92" s="14" t="s">
        <v>129</v>
      </c>
      <c r="AW92" s="14" t="s">
        <v>33</v>
      </c>
      <c r="AX92" s="14" t="s">
        <v>80</v>
      </c>
      <c r="AY92" s="176" t="s">
        <v>115</v>
      </c>
    </row>
    <row r="93" spans="2:65" s="1" customFormat="1" ht="16.5" customHeight="1">
      <c r="B93" s="143"/>
      <c r="C93" s="144" t="s">
        <v>82</v>
      </c>
      <c r="D93" s="144" t="s">
        <v>118</v>
      </c>
      <c r="E93" s="145" t="s">
        <v>130</v>
      </c>
      <c r="F93" s="146" t="s">
        <v>131</v>
      </c>
      <c r="G93" s="147" t="s">
        <v>121</v>
      </c>
      <c r="H93" s="148">
        <v>1</v>
      </c>
      <c r="I93" s="149"/>
      <c r="J93" s="150">
        <f>ROUND(I93*H93,2)</f>
        <v>0</v>
      </c>
      <c r="K93" s="146" t="s">
        <v>122</v>
      </c>
      <c r="L93" s="32"/>
      <c r="M93" s="151" t="s">
        <v>3</v>
      </c>
      <c r="N93" s="152" t="s">
        <v>43</v>
      </c>
      <c r="O93" s="52"/>
      <c r="P93" s="153">
        <f>O93*H93</f>
        <v>0</v>
      </c>
      <c r="Q93" s="153">
        <v>0</v>
      </c>
      <c r="R93" s="153">
        <f>Q93*H93</f>
        <v>0</v>
      </c>
      <c r="S93" s="153">
        <v>0</v>
      </c>
      <c r="T93" s="154">
        <f>S93*H93</f>
        <v>0</v>
      </c>
      <c r="AR93" s="155" t="s">
        <v>123</v>
      </c>
      <c r="AT93" s="155" t="s">
        <v>118</v>
      </c>
      <c r="AU93" s="155" t="s">
        <v>82</v>
      </c>
      <c r="AY93" s="17" t="s">
        <v>115</v>
      </c>
      <c r="BE93" s="156">
        <f>IF(N93="základní",J93,0)</f>
        <v>0</v>
      </c>
      <c r="BF93" s="156">
        <f>IF(N93="snížená",J93,0)</f>
        <v>0</v>
      </c>
      <c r="BG93" s="156">
        <f>IF(N93="zákl. přenesená",J93,0)</f>
        <v>0</v>
      </c>
      <c r="BH93" s="156">
        <f>IF(N93="sníž. přenesená",J93,0)</f>
        <v>0</v>
      </c>
      <c r="BI93" s="156">
        <f>IF(N93="nulová",J93,0)</f>
        <v>0</v>
      </c>
      <c r="BJ93" s="17" t="s">
        <v>80</v>
      </c>
      <c r="BK93" s="156">
        <f>ROUND(I93*H93,2)</f>
        <v>0</v>
      </c>
      <c r="BL93" s="17" t="s">
        <v>123</v>
      </c>
      <c r="BM93" s="155" t="s">
        <v>132</v>
      </c>
    </row>
    <row r="94" spans="2:65" s="1" customFormat="1">
      <c r="B94" s="32"/>
      <c r="D94" s="157" t="s">
        <v>125</v>
      </c>
      <c r="F94" s="158" t="s">
        <v>131</v>
      </c>
      <c r="I94" s="88"/>
      <c r="L94" s="32"/>
      <c r="M94" s="159"/>
      <c r="N94" s="52"/>
      <c r="O94" s="52"/>
      <c r="P94" s="52"/>
      <c r="Q94" s="52"/>
      <c r="R94" s="52"/>
      <c r="S94" s="52"/>
      <c r="T94" s="53"/>
      <c r="AT94" s="17" t="s">
        <v>125</v>
      </c>
      <c r="AU94" s="17" t="s">
        <v>82</v>
      </c>
    </row>
    <row r="95" spans="2:65" s="12" customFormat="1">
      <c r="B95" s="160"/>
      <c r="D95" s="157" t="s">
        <v>126</v>
      </c>
      <c r="E95" s="161" t="s">
        <v>3</v>
      </c>
      <c r="F95" s="162" t="s">
        <v>133</v>
      </c>
      <c r="H95" s="161" t="s">
        <v>3</v>
      </c>
      <c r="I95" s="163"/>
      <c r="L95" s="160"/>
      <c r="M95" s="164"/>
      <c r="N95" s="165"/>
      <c r="O95" s="165"/>
      <c r="P95" s="165"/>
      <c r="Q95" s="165"/>
      <c r="R95" s="165"/>
      <c r="S95" s="165"/>
      <c r="T95" s="166"/>
      <c r="AT95" s="161" t="s">
        <v>126</v>
      </c>
      <c r="AU95" s="161" t="s">
        <v>82</v>
      </c>
      <c r="AV95" s="12" t="s">
        <v>80</v>
      </c>
      <c r="AW95" s="12" t="s">
        <v>33</v>
      </c>
      <c r="AX95" s="12" t="s">
        <v>72</v>
      </c>
      <c r="AY95" s="161" t="s">
        <v>115</v>
      </c>
    </row>
    <row r="96" spans="2:65" s="13" customFormat="1">
      <c r="B96" s="167"/>
      <c r="D96" s="157" t="s">
        <v>126</v>
      </c>
      <c r="E96" s="168" t="s">
        <v>3</v>
      </c>
      <c r="F96" s="169" t="s">
        <v>80</v>
      </c>
      <c r="H96" s="170">
        <v>1</v>
      </c>
      <c r="I96" s="171"/>
      <c r="L96" s="167"/>
      <c r="M96" s="172"/>
      <c r="N96" s="173"/>
      <c r="O96" s="173"/>
      <c r="P96" s="173"/>
      <c r="Q96" s="173"/>
      <c r="R96" s="173"/>
      <c r="S96" s="173"/>
      <c r="T96" s="174"/>
      <c r="AT96" s="168" t="s">
        <v>126</v>
      </c>
      <c r="AU96" s="168" t="s">
        <v>82</v>
      </c>
      <c r="AV96" s="13" t="s">
        <v>82</v>
      </c>
      <c r="AW96" s="13" t="s">
        <v>33</v>
      </c>
      <c r="AX96" s="13" t="s">
        <v>72</v>
      </c>
      <c r="AY96" s="168" t="s">
        <v>115</v>
      </c>
    </row>
    <row r="97" spans="2:65" s="14" customFormat="1">
      <c r="B97" s="175"/>
      <c r="D97" s="157" t="s">
        <v>126</v>
      </c>
      <c r="E97" s="176" t="s">
        <v>3</v>
      </c>
      <c r="F97" s="177" t="s">
        <v>128</v>
      </c>
      <c r="H97" s="178">
        <v>1</v>
      </c>
      <c r="I97" s="179"/>
      <c r="L97" s="175"/>
      <c r="M97" s="180"/>
      <c r="N97" s="181"/>
      <c r="O97" s="181"/>
      <c r="P97" s="181"/>
      <c r="Q97" s="181"/>
      <c r="R97" s="181"/>
      <c r="S97" s="181"/>
      <c r="T97" s="182"/>
      <c r="AT97" s="176" t="s">
        <v>126</v>
      </c>
      <c r="AU97" s="176" t="s">
        <v>82</v>
      </c>
      <c r="AV97" s="14" t="s">
        <v>129</v>
      </c>
      <c r="AW97" s="14" t="s">
        <v>33</v>
      </c>
      <c r="AX97" s="14" t="s">
        <v>80</v>
      </c>
      <c r="AY97" s="176" t="s">
        <v>115</v>
      </c>
    </row>
    <row r="98" spans="2:65" s="1" customFormat="1" ht="16.5" customHeight="1">
      <c r="B98" s="143"/>
      <c r="C98" s="144" t="s">
        <v>134</v>
      </c>
      <c r="D98" s="144" t="s">
        <v>118</v>
      </c>
      <c r="E98" s="145" t="s">
        <v>135</v>
      </c>
      <c r="F98" s="146" t="s">
        <v>136</v>
      </c>
      <c r="G98" s="147" t="s">
        <v>121</v>
      </c>
      <c r="H98" s="148">
        <v>1</v>
      </c>
      <c r="I98" s="149"/>
      <c r="J98" s="150">
        <f>ROUND(I98*H98,2)</f>
        <v>0</v>
      </c>
      <c r="K98" s="146" t="s">
        <v>122</v>
      </c>
      <c r="L98" s="32"/>
      <c r="M98" s="151" t="s">
        <v>3</v>
      </c>
      <c r="N98" s="152" t="s">
        <v>43</v>
      </c>
      <c r="O98" s="52"/>
      <c r="P98" s="153">
        <f>O98*H98</f>
        <v>0</v>
      </c>
      <c r="Q98" s="153">
        <v>0</v>
      </c>
      <c r="R98" s="153">
        <f>Q98*H98</f>
        <v>0</v>
      </c>
      <c r="S98" s="153">
        <v>0</v>
      </c>
      <c r="T98" s="154">
        <f>S98*H98</f>
        <v>0</v>
      </c>
      <c r="AR98" s="155" t="s">
        <v>123</v>
      </c>
      <c r="AT98" s="155" t="s">
        <v>118</v>
      </c>
      <c r="AU98" s="155" t="s">
        <v>82</v>
      </c>
      <c r="AY98" s="17" t="s">
        <v>115</v>
      </c>
      <c r="BE98" s="156">
        <f>IF(N98="základní",J98,0)</f>
        <v>0</v>
      </c>
      <c r="BF98" s="156">
        <f>IF(N98="snížená",J98,0)</f>
        <v>0</v>
      </c>
      <c r="BG98" s="156">
        <f>IF(N98="zákl. přenesená",J98,0)</f>
        <v>0</v>
      </c>
      <c r="BH98" s="156">
        <f>IF(N98="sníž. přenesená",J98,0)</f>
        <v>0</v>
      </c>
      <c r="BI98" s="156">
        <f>IF(N98="nulová",J98,0)</f>
        <v>0</v>
      </c>
      <c r="BJ98" s="17" t="s">
        <v>80</v>
      </c>
      <c r="BK98" s="156">
        <f>ROUND(I98*H98,2)</f>
        <v>0</v>
      </c>
      <c r="BL98" s="17" t="s">
        <v>123</v>
      </c>
      <c r="BM98" s="155" t="s">
        <v>137</v>
      </c>
    </row>
    <row r="99" spans="2:65" s="1" customFormat="1">
      <c r="B99" s="32"/>
      <c r="D99" s="157" t="s">
        <v>125</v>
      </c>
      <c r="F99" s="158" t="s">
        <v>136</v>
      </c>
      <c r="I99" s="88"/>
      <c r="L99" s="32"/>
      <c r="M99" s="159"/>
      <c r="N99" s="52"/>
      <c r="O99" s="52"/>
      <c r="P99" s="52"/>
      <c r="Q99" s="52"/>
      <c r="R99" s="52"/>
      <c r="S99" s="52"/>
      <c r="T99" s="53"/>
      <c r="AT99" s="17" t="s">
        <v>125</v>
      </c>
      <c r="AU99" s="17" t="s">
        <v>82</v>
      </c>
    </row>
    <row r="100" spans="2:65" s="12" customFormat="1">
      <c r="B100" s="160"/>
      <c r="D100" s="157" t="s">
        <v>126</v>
      </c>
      <c r="E100" s="161" t="s">
        <v>3</v>
      </c>
      <c r="F100" s="162" t="s">
        <v>138</v>
      </c>
      <c r="H100" s="161" t="s">
        <v>3</v>
      </c>
      <c r="I100" s="163"/>
      <c r="L100" s="160"/>
      <c r="M100" s="164"/>
      <c r="N100" s="165"/>
      <c r="O100" s="165"/>
      <c r="P100" s="165"/>
      <c r="Q100" s="165"/>
      <c r="R100" s="165"/>
      <c r="S100" s="165"/>
      <c r="T100" s="166"/>
      <c r="AT100" s="161" t="s">
        <v>126</v>
      </c>
      <c r="AU100" s="161" t="s">
        <v>82</v>
      </c>
      <c r="AV100" s="12" t="s">
        <v>80</v>
      </c>
      <c r="AW100" s="12" t="s">
        <v>33</v>
      </c>
      <c r="AX100" s="12" t="s">
        <v>72</v>
      </c>
      <c r="AY100" s="161" t="s">
        <v>115</v>
      </c>
    </row>
    <row r="101" spans="2:65" s="13" customFormat="1">
      <c r="B101" s="167"/>
      <c r="D101" s="157" t="s">
        <v>126</v>
      </c>
      <c r="E101" s="168" t="s">
        <v>3</v>
      </c>
      <c r="F101" s="169" t="s">
        <v>80</v>
      </c>
      <c r="H101" s="170">
        <v>1</v>
      </c>
      <c r="I101" s="171"/>
      <c r="L101" s="167"/>
      <c r="M101" s="172"/>
      <c r="N101" s="173"/>
      <c r="O101" s="173"/>
      <c r="P101" s="173"/>
      <c r="Q101" s="173"/>
      <c r="R101" s="173"/>
      <c r="S101" s="173"/>
      <c r="T101" s="174"/>
      <c r="AT101" s="168" t="s">
        <v>126</v>
      </c>
      <c r="AU101" s="168" t="s">
        <v>82</v>
      </c>
      <c r="AV101" s="13" t="s">
        <v>82</v>
      </c>
      <c r="AW101" s="13" t="s">
        <v>33</v>
      </c>
      <c r="AX101" s="13" t="s">
        <v>72</v>
      </c>
      <c r="AY101" s="168" t="s">
        <v>115</v>
      </c>
    </row>
    <row r="102" spans="2:65" s="14" customFormat="1">
      <c r="B102" s="175"/>
      <c r="D102" s="157" t="s">
        <v>126</v>
      </c>
      <c r="E102" s="176" t="s">
        <v>3</v>
      </c>
      <c r="F102" s="177" t="s">
        <v>128</v>
      </c>
      <c r="H102" s="178">
        <v>1</v>
      </c>
      <c r="I102" s="179"/>
      <c r="L102" s="175"/>
      <c r="M102" s="180"/>
      <c r="N102" s="181"/>
      <c r="O102" s="181"/>
      <c r="P102" s="181"/>
      <c r="Q102" s="181"/>
      <c r="R102" s="181"/>
      <c r="S102" s="181"/>
      <c r="T102" s="182"/>
      <c r="AT102" s="176" t="s">
        <v>126</v>
      </c>
      <c r="AU102" s="176" t="s">
        <v>82</v>
      </c>
      <c r="AV102" s="14" t="s">
        <v>129</v>
      </c>
      <c r="AW102" s="14" t="s">
        <v>33</v>
      </c>
      <c r="AX102" s="14" t="s">
        <v>80</v>
      </c>
      <c r="AY102" s="176" t="s">
        <v>115</v>
      </c>
    </row>
    <row r="103" spans="2:65" s="1" customFormat="1" ht="16.5" customHeight="1">
      <c r="B103" s="143"/>
      <c r="C103" s="144" t="s">
        <v>129</v>
      </c>
      <c r="D103" s="144" t="s">
        <v>118</v>
      </c>
      <c r="E103" s="145" t="s">
        <v>139</v>
      </c>
      <c r="F103" s="146" t="s">
        <v>140</v>
      </c>
      <c r="G103" s="147" t="s">
        <v>121</v>
      </c>
      <c r="H103" s="148">
        <v>1</v>
      </c>
      <c r="I103" s="149"/>
      <c r="J103" s="150">
        <f>ROUND(I103*H103,2)</f>
        <v>0</v>
      </c>
      <c r="K103" s="146" t="s">
        <v>122</v>
      </c>
      <c r="L103" s="32"/>
      <c r="M103" s="151" t="s">
        <v>3</v>
      </c>
      <c r="N103" s="152" t="s">
        <v>43</v>
      </c>
      <c r="O103" s="52"/>
      <c r="P103" s="153">
        <f>O103*H103</f>
        <v>0</v>
      </c>
      <c r="Q103" s="153">
        <v>0</v>
      </c>
      <c r="R103" s="153">
        <f>Q103*H103</f>
        <v>0</v>
      </c>
      <c r="S103" s="153">
        <v>0</v>
      </c>
      <c r="T103" s="154">
        <f>S103*H103</f>
        <v>0</v>
      </c>
      <c r="AR103" s="155" t="s">
        <v>123</v>
      </c>
      <c r="AT103" s="155" t="s">
        <v>118</v>
      </c>
      <c r="AU103" s="155" t="s">
        <v>82</v>
      </c>
      <c r="AY103" s="17" t="s">
        <v>115</v>
      </c>
      <c r="BE103" s="156">
        <f>IF(N103="základní",J103,0)</f>
        <v>0</v>
      </c>
      <c r="BF103" s="156">
        <f>IF(N103="snížená",J103,0)</f>
        <v>0</v>
      </c>
      <c r="BG103" s="156">
        <f>IF(N103="zákl. přenesená",J103,0)</f>
        <v>0</v>
      </c>
      <c r="BH103" s="156">
        <f>IF(N103="sníž. přenesená",J103,0)</f>
        <v>0</v>
      </c>
      <c r="BI103" s="156">
        <f>IF(N103="nulová",J103,0)</f>
        <v>0</v>
      </c>
      <c r="BJ103" s="17" t="s">
        <v>80</v>
      </c>
      <c r="BK103" s="156">
        <f>ROUND(I103*H103,2)</f>
        <v>0</v>
      </c>
      <c r="BL103" s="17" t="s">
        <v>123</v>
      </c>
      <c r="BM103" s="155" t="s">
        <v>141</v>
      </c>
    </row>
    <row r="104" spans="2:65" s="1" customFormat="1">
      <c r="B104" s="32"/>
      <c r="D104" s="157" t="s">
        <v>125</v>
      </c>
      <c r="F104" s="158" t="s">
        <v>140</v>
      </c>
      <c r="I104" s="88"/>
      <c r="L104" s="32"/>
      <c r="M104" s="159"/>
      <c r="N104" s="52"/>
      <c r="O104" s="52"/>
      <c r="P104" s="52"/>
      <c r="Q104" s="52"/>
      <c r="R104" s="52"/>
      <c r="S104" s="52"/>
      <c r="T104" s="53"/>
      <c r="AT104" s="17" t="s">
        <v>125</v>
      </c>
      <c r="AU104" s="17" t="s">
        <v>82</v>
      </c>
    </row>
    <row r="105" spans="2:65" s="12" customFormat="1" ht="22.5">
      <c r="B105" s="160"/>
      <c r="D105" s="157" t="s">
        <v>126</v>
      </c>
      <c r="E105" s="161" t="s">
        <v>3</v>
      </c>
      <c r="F105" s="162" t="s">
        <v>142</v>
      </c>
      <c r="H105" s="161" t="s">
        <v>3</v>
      </c>
      <c r="I105" s="163"/>
      <c r="L105" s="160"/>
      <c r="M105" s="164"/>
      <c r="N105" s="165"/>
      <c r="O105" s="165"/>
      <c r="P105" s="165"/>
      <c r="Q105" s="165"/>
      <c r="R105" s="165"/>
      <c r="S105" s="165"/>
      <c r="T105" s="166"/>
      <c r="AT105" s="161" t="s">
        <v>126</v>
      </c>
      <c r="AU105" s="161" t="s">
        <v>82</v>
      </c>
      <c r="AV105" s="12" t="s">
        <v>80</v>
      </c>
      <c r="AW105" s="12" t="s">
        <v>33</v>
      </c>
      <c r="AX105" s="12" t="s">
        <v>72</v>
      </c>
      <c r="AY105" s="161" t="s">
        <v>115</v>
      </c>
    </row>
    <row r="106" spans="2:65" s="13" customFormat="1">
      <c r="B106" s="167"/>
      <c r="D106" s="157" t="s">
        <v>126</v>
      </c>
      <c r="E106" s="168" t="s">
        <v>3</v>
      </c>
      <c r="F106" s="169" t="s">
        <v>80</v>
      </c>
      <c r="H106" s="170">
        <v>1</v>
      </c>
      <c r="I106" s="171"/>
      <c r="L106" s="167"/>
      <c r="M106" s="172"/>
      <c r="N106" s="173"/>
      <c r="O106" s="173"/>
      <c r="P106" s="173"/>
      <c r="Q106" s="173"/>
      <c r="R106" s="173"/>
      <c r="S106" s="173"/>
      <c r="T106" s="174"/>
      <c r="AT106" s="168" t="s">
        <v>126</v>
      </c>
      <c r="AU106" s="168" t="s">
        <v>82</v>
      </c>
      <c r="AV106" s="13" t="s">
        <v>82</v>
      </c>
      <c r="AW106" s="13" t="s">
        <v>33</v>
      </c>
      <c r="AX106" s="13" t="s">
        <v>72</v>
      </c>
      <c r="AY106" s="168" t="s">
        <v>115</v>
      </c>
    </row>
    <row r="107" spans="2:65" s="14" customFormat="1">
      <c r="B107" s="175"/>
      <c r="D107" s="157" t="s">
        <v>126</v>
      </c>
      <c r="E107" s="176" t="s">
        <v>3</v>
      </c>
      <c r="F107" s="177" t="s">
        <v>128</v>
      </c>
      <c r="H107" s="178">
        <v>1</v>
      </c>
      <c r="I107" s="179"/>
      <c r="L107" s="175"/>
      <c r="M107" s="180"/>
      <c r="N107" s="181"/>
      <c r="O107" s="181"/>
      <c r="P107" s="181"/>
      <c r="Q107" s="181"/>
      <c r="R107" s="181"/>
      <c r="S107" s="181"/>
      <c r="T107" s="182"/>
      <c r="AT107" s="176" t="s">
        <v>126</v>
      </c>
      <c r="AU107" s="176" t="s">
        <v>82</v>
      </c>
      <c r="AV107" s="14" t="s">
        <v>129</v>
      </c>
      <c r="AW107" s="14" t="s">
        <v>33</v>
      </c>
      <c r="AX107" s="14" t="s">
        <v>80</v>
      </c>
      <c r="AY107" s="176" t="s">
        <v>115</v>
      </c>
    </row>
    <row r="108" spans="2:65" s="11" customFormat="1" ht="22.9" customHeight="1">
      <c r="B108" s="130"/>
      <c r="D108" s="131" t="s">
        <v>71</v>
      </c>
      <c r="E108" s="141" t="s">
        <v>143</v>
      </c>
      <c r="F108" s="141" t="s">
        <v>144</v>
      </c>
      <c r="I108" s="133"/>
      <c r="J108" s="142">
        <f>BK108</f>
        <v>0</v>
      </c>
      <c r="L108" s="130"/>
      <c r="M108" s="135"/>
      <c r="N108" s="136"/>
      <c r="O108" s="136"/>
      <c r="P108" s="137">
        <f>SUM(P109:P114)</f>
        <v>0</v>
      </c>
      <c r="Q108" s="136"/>
      <c r="R108" s="137">
        <f>SUM(R109:R114)</f>
        <v>0</v>
      </c>
      <c r="S108" s="136"/>
      <c r="T108" s="138">
        <f>SUM(T109:T114)</f>
        <v>0</v>
      </c>
      <c r="AR108" s="131" t="s">
        <v>114</v>
      </c>
      <c r="AT108" s="139" t="s">
        <v>71</v>
      </c>
      <c r="AU108" s="139" t="s">
        <v>80</v>
      </c>
      <c r="AY108" s="131" t="s">
        <v>115</v>
      </c>
      <c r="BK108" s="140">
        <f>SUM(BK109:BK114)</f>
        <v>0</v>
      </c>
    </row>
    <row r="109" spans="2:65" s="1" customFormat="1" ht="16.5" customHeight="1">
      <c r="B109" s="143"/>
      <c r="C109" s="144" t="s">
        <v>114</v>
      </c>
      <c r="D109" s="144" t="s">
        <v>118</v>
      </c>
      <c r="E109" s="145" t="s">
        <v>145</v>
      </c>
      <c r="F109" s="146" t="s">
        <v>144</v>
      </c>
      <c r="G109" s="147" t="s">
        <v>121</v>
      </c>
      <c r="H109" s="148">
        <v>1</v>
      </c>
      <c r="I109" s="149"/>
      <c r="J109" s="150">
        <f>ROUND(I109*H109,2)</f>
        <v>0</v>
      </c>
      <c r="K109" s="146" t="s">
        <v>122</v>
      </c>
      <c r="L109" s="32"/>
      <c r="M109" s="151" t="s">
        <v>3</v>
      </c>
      <c r="N109" s="152" t="s">
        <v>43</v>
      </c>
      <c r="O109" s="52"/>
      <c r="P109" s="153">
        <f>O109*H109</f>
        <v>0</v>
      </c>
      <c r="Q109" s="153">
        <v>0</v>
      </c>
      <c r="R109" s="153">
        <f>Q109*H109</f>
        <v>0</v>
      </c>
      <c r="S109" s="153">
        <v>0</v>
      </c>
      <c r="T109" s="154">
        <f>S109*H109</f>
        <v>0</v>
      </c>
      <c r="AR109" s="155" t="s">
        <v>123</v>
      </c>
      <c r="AT109" s="155" t="s">
        <v>118</v>
      </c>
      <c r="AU109" s="155" t="s">
        <v>82</v>
      </c>
      <c r="AY109" s="17" t="s">
        <v>115</v>
      </c>
      <c r="BE109" s="156">
        <f>IF(N109="základní",J109,0)</f>
        <v>0</v>
      </c>
      <c r="BF109" s="156">
        <f>IF(N109="snížená",J109,0)</f>
        <v>0</v>
      </c>
      <c r="BG109" s="156">
        <f>IF(N109="zákl. přenesená",J109,0)</f>
        <v>0</v>
      </c>
      <c r="BH109" s="156">
        <f>IF(N109="sníž. přenesená",J109,0)</f>
        <v>0</v>
      </c>
      <c r="BI109" s="156">
        <f>IF(N109="nulová",J109,0)</f>
        <v>0</v>
      </c>
      <c r="BJ109" s="17" t="s">
        <v>80</v>
      </c>
      <c r="BK109" s="156">
        <f>ROUND(I109*H109,2)</f>
        <v>0</v>
      </c>
      <c r="BL109" s="17" t="s">
        <v>123</v>
      </c>
      <c r="BM109" s="155" t="s">
        <v>146</v>
      </c>
    </row>
    <row r="110" spans="2:65" s="1" customFormat="1">
      <c r="B110" s="32"/>
      <c r="D110" s="157" t="s">
        <v>125</v>
      </c>
      <c r="F110" s="158" t="s">
        <v>144</v>
      </c>
      <c r="I110" s="88"/>
      <c r="L110" s="32"/>
      <c r="M110" s="159"/>
      <c r="N110" s="52"/>
      <c r="O110" s="52"/>
      <c r="P110" s="52"/>
      <c r="Q110" s="52"/>
      <c r="R110" s="52"/>
      <c r="S110" s="52"/>
      <c r="T110" s="53"/>
      <c r="AT110" s="17" t="s">
        <v>125</v>
      </c>
      <c r="AU110" s="17" t="s">
        <v>82</v>
      </c>
    </row>
    <row r="111" spans="2:65" s="12" customFormat="1">
      <c r="B111" s="160"/>
      <c r="D111" s="157" t="s">
        <v>126</v>
      </c>
      <c r="E111" s="161" t="s">
        <v>3</v>
      </c>
      <c r="F111" s="162" t="s">
        <v>147</v>
      </c>
      <c r="H111" s="161" t="s">
        <v>3</v>
      </c>
      <c r="I111" s="163"/>
      <c r="L111" s="160"/>
      <c r="M111" s="164"/>
      <c r="N111" s="165"/>
      <c r="O111" s="165"/>
      <c r="P111" s="165"/>
      <c r="Q111" s="165"/>
      <c r="R111" s="165"/>
      <c r="S111" s="165"/>
      <c r="T111" s="166"/>
      <c r="AT111" s="161" t="s">
        <v>126</v>
      </c>
      <c r="AU111" s="161" t="s">
        <v>82</v>
      </c>
      <c r="AV111" s="12" t="s">
        <v>80</v>
      </c>
      <c r="AW111" s="12" t="s">
        <v>33</v>
      </c>
      <c r="AX111" s="12" t="s">
        <v>72</v>
      </c>
      <c r="AY111" s="161" t="s">
        <v>115</v>
      </c>
    </row>
    <row r="112" spans="2:65" s="12" customFormat="1">
      <c r="B112" s="160"/>
      <c r="D112" s="157" t="s">
        <v>126</v>
      </c>
      <c r="E112" s="161" t="s">
        <v>3</v>
      </c>
      <c r="F112" s="162" t="s">
        <v>148</v>
      </c>
      <c r="H112" s="161" t="s">
        <v>3</v>
      </c>
      <c r="I112" s="163"/>
      <c r="L112" s="160"/>
      <c r="M112" s="164"/>
      <c r="N112" s="165"/>
      <c r="O112" s="165"/>
      <c r="P112" s="165"/>
      <c r="Q112" s="165"/>
      <c r="R112" s="165"/>
      <c r="S112" s="165"/>
      <c r="T112" s="166"/>
      <c r="AT112" s="161" t="s">
        <v>126</v>
      </c>
      <c r="AU112" s="161" t="s">
        <v>82</v>
      </c>
      <c r="AV112" s="12" t="s">
        <v>80</v>
      </c>
      <c r="AW112" s="12" t="s">
        <v>33</v>
      </c>
      <c r="AX112" s="12" t="s">
        <v>72</v>
      </c>
      <c r="AY112" s="161" t="s">
        <v>115</v>
      </c>
    </row>
    <row r="113" spans="2:65" s="13" customFormat="1">
      <c r="B113" s="167"/>
      <c r="D113" s="157" t="s">
        <v>126</v>
      </c>
      <c r="E113" s="168" t="s">
        <v>3</v>
      </c>
      <c r="F113" s="169" t="s">
        <v>80</v>
      </c>
      <c r="H113" s="170">
        <v>1</v>
      </c>
      <c r="I113" s="171"/>
      <c r="L113" s="167"/>
      <c r="M113" s="172"/>
      <c r="N113" s="173"/>
      <c r="O113" s="173"/>
      <c r="P113" s="173"/>
      <c r="Q113" s="173"/>
      <c r="R113" s="173"/>
      <c r="S113" s="173"/>
      <c r="T113" s="174"/>
      <c r="AT113" s="168" t="s">
        <v>126</v>
      </c>
      <c r="AU113" s="168" t="s">
        <v>82</v>
      </c>
      <c r="AV113" s="13" t="s">
        <v>82</v>
      </c>
      <c r="AW113" s="13" t="s">
        <v>33</v>
      </c>
      <c r="AX113" s="13" t="s">
        <v>72</v>
      </c>
      <c r="AY113" s="168" t="s">
        <v>115</v>
      </c>
    </row>
    <row r="114" spans="2:65" s="14" customFormat="1">
      <c r="B114" s="175"/>
      <c r="D114" s="157" t="s">
        <v>126</v>
      </c>
      <c r="E114" s="176" t="s">
        <v>3</v>
      </c>
      <c r="F114" s="177" t="s">
        <v>128</v>
      </c>
      <c r="H114" s="178">
        <v>1</v>
      </c>
      <c r="I114" s="179"/>
      <c r="L114" s="175"/>
      <c r="M114" s="180"/>
      <c r="N114" s="181"/>
      <c r="O114" s="181"/>
      <c r="P114" s="181"/>
      <c r="Q114" s="181"/>
      <c r="R114" s="181"/>
      <c r="S114" s="181"/>
      <c r="T114" s="182"/>
      <c r="AT114" s="176" t="s">
        <v>126</v>
      </c>
      <c r="AU114" s="176" t="s">
        <v>82</v>
      </c>
      <c r="AV114" s="14" t="s">
        <v>129</v>
      </c>
      <c r="AW114" s="14" t="s">
        <v>33</v>
      </c>
      <c r="AX114" s="14" t="s">
        <v>80</v>
      </c>
      <c r="AY114" s="176" t="s">
        <v>115</v>
      </c>
    </row>
    <row r="115" spans="2:65" s="11" customFormat="1" ht="22.9" customHeight="1">
      <c r="B115" s="130"/>
      <c r="D115" s="131" t="s">
        <v>71</v>
      </c>
      <c r="E115" s="141" t="s">
        <v>149</v>
      </c>
      <c r="F115" s="141" t="s">
        <v>150</v>
      </c>
      <c r="I115" s="133"/>
      <c r="J115" s="142">
        <f>BK115</f>
        <v>0</v>
      </c>
      <c r="L115" s="130"/>
      <c r="M115" s="135"/>
      <c r="N115" s="136"/>
      <c r="O115" s="136"/>
      <c r="P115" s="137">
        <f>SUM(P116:P120)</f>
        <v>0</v>
      </c>
      <c r="Q115" s="136"/>
      <c r="R115" s="137">
        <f>SUM(R116:R120)</f>
        <v>0</v>
      </c>
      <c r="S115" s="136"/>
      <c r="T115" s="138">
        <f>SUM(T116:T120)</f>
        <v>0</v>
      </c>
      <c r="AR115" s="131" t="s">
        <v>114</v>
      </c>
      <c r="AT115" s="139" t="s">
        <v>71</v>
      </c>
      <c r="AU115" s="139" t="s">
        <v>80</v>
      </c>
      <c r="AY115" s="131" t="s">
        <v>115</v>
      </c>
      <c r="BK115" s="140">
        <f>SUM(BK116:BK120)</f>
        <v>0</v>
      </c>
    </row>
    <row r="116" spans="2:65" s="1" customFormat="1" ht="16.5" customHeight="1">
      <c r="B116" s="143"/>
      <c r="C116" s="144" t="s">
        <v>151</v>
      </c>
      <c r="D116" s="144" t="s">
        <v>118</v>
      </c>
      <c r="E116" s="145" t="s">
        <v>152</v>
      </c>
      <c r="F116" s="146" t="s">
        <v>153</v>
      </c>
      <c r="G116" s="147" t="s">
        <v>121</v>
      </c>
      <c r="H116" s="148">
        <v>1</v>
      </c>
      <c r="I116" s="149"/>
      <c r="J116" s="150">
        <f>ROUND(I116*H116,2)</f>
        <v>0</v>
      </c>
      <c r="K116" s="146" t="s">
        <v>122</v>
      </c>
      <c r="L116" s="32"/>
      <c r="M116" s="151" t="s">
        <v>3</v>
      </c>
      <c r="N116" s="152" t="s">
        <v>43</v>
      </c>
      <c r="O116" s="52"/>
      <c r="P116" s="153">
        <f>O116*H116</f>
        <v>0</v>
      </c>
      <c r="Q116" s="153">
        <v>0</v>
      </c>
      <c r="R116" s="153">
        <f>Q116*H116</f>
        <v>0</v>
      </c>
      <c r="S116" s="153">
        <v>0</v>
      </c>
      <c r="T116" s="154">
        <f>S116*H116</f>
        <v>0</v>
      </c>
      <c r="AR116" s="155" t="s">
        <v>123</v>
      </c>
      <c r="AT116" s="155" t="s">
        <v>118</v>
      </c>
      <c r="AU116" s="155" t="s">
        <v>82</v>
      </c>
      <c r="AY116" s="17" t="s">
        <v>115</v>
      </c>
      <c r="BE116" s="156">
        <f>IF(N116="základní",J116,0)</f>
        <v>0</v>
      </c>
      <c r="BF116" s="156">
        <f>IF(N116="snížená",J116,0)</f>
        <v>0</v>
      </c>
      <c r="BG116" s="156">
        <f>IF(N116="zákl. přenesená",J116,0)</f>
        <v>0</v>
      </c>
      <c r="BH116" s="156">
        <f>IF(N116="sníž. přenesená",J116,0)</f>
        <v>0</v>
      </c>
      <c r="BI116" s="156">
        <f>IF(N116="nulová",J116,0)</f>
        <v>0</v>
      </c>
      <c r="BJ116" s="17" t="s">
        <v>80</v>
      </c>
      <c r="BK116" s="156">
        <f>ROUND(I116*H116,2)</f>
        <v>0</v>
      </c>
      <c r="BL116" s="17" t="s">
        <v>123</v>
      </c>
      <c r="BM116" s="155" t="s">
        <v>154</v>
      </c>
    </row>
    <row r="117" spans="2:65" s="1" customFormat="1">
      <c r="B117" s="32"/>
      <c r="D117" s="157" t="s">
        <v>125</v>
      </c>
      <c r="F117" s="158" t="s">
        <v>153</v>
      </c>
      <c r="I117" s="88"/>
      <c r="L117" s="32"/>
      <c r="M117" s="159"/>
      <c r="N117" s="52"/>
      <c r="O117" s="52"/>
      <c r="P117" s="52"/>
      <c r="Q117" s="52"/>
      <c r="R117" s="52"/>
      <c r="S117" s="52"/>
      <c r="T117" s="53"/>
      <c r="AT117" s="17" t="s">
        <v>125</v>
      </c>
      <c r="AU117" s="17" t="s">
        <v>82</v>
      </c>
    </row>
    <row r="118" spans="2:65" s="12" customFormat="1">
      <c r="B118" s="160"/>
      <c r="D118" s="157" t="s">
        <v>126</v>
      </c>
      <c r="E118" s="161" t="s">
        <v>3</v>
      </c>
      <c r="F118" s="162" t="s">
        <v>155</v>
      </c>
      <c r="H118" s="161" t="s">
        <v>3</v>
      </c>
      <c r="I118" s="163"/>
      <c r="L118" s="160"/>
      <c r="M118" s="164"/>
      <c r="N118" s="165"/>
      <c r="O118" s="165"/>
      <c r="P118" s="165"/>
      <c r="Q118" s="165"/>
      <c r="R118" s="165"/>
      <c r="S118" s="165"/>
      <c r="T118" s="166"/>
      <c r="AT118" s="161" t="s">
        <v>126</v>
      </c>
      <c r="AU118" s="161" t="s">
        <v>82</v>
      </c>
      <c r="AV118" s="12" t="s">
        <v>80</v>
      </c>
      <c r="AW118" s="12" t="s">
        <v>33</v>
      </c>
      <c r="AX118" s="12" t="s">
        <v>72</v>
      </c>
      <c r="AY118" s="161" t="s">
        <v>115</v>
      </c>
    </row>
    <row r="119" spans="2:65" s="13" customFormat="1">
      <c r="B119" s="167"/>
      <c r="D119" s="157" t="s">
        <v>126</v>
      </c>
      <c r="E119" s="168" t="s">
        <v>3</v>
      </c>
      <c r="F119" s="169" t="s">
        <v>80</v>
      </c>
      <c r="H119" s="170">
        <v>1</v>
      </c>
      <c r="I119" s="171"/>
      <c r="L119" s="167"/>
      <c r="M119" s="172"/>
      <c r="N119" s="173"/>
      <c r="O119" s="173"/>
      <c r="P119" s="173"/>
      <c r="Q119" s="173"/>
      <c r="R119" s="173"/>
      <c r="S119" s="173"/>
      <c r="T119" s="174"/>
      <c r="AT119" s="168" t="s">
        <v>126</v>
      </c>
      <c r="AU119" s="168" t="s">
        <v>82</v>
      </c>
      <c r="AV119" s="13" t="s">
        <v>82</v>
      </c>
      <c r="AW119" s="13" t="s">
        <v>33</v>
      </c>
      <c r="AX119" s="13" t="s">
        <v>72</v>
      </c>
      <c r="AY119" s="168" t="s">
        <v>115</v>
      </c>
    </row>
    <row r="120" spans="2:65" s="14" customFormat="1">
      <c r="B120" s="175"/>
      <c r="D120" s="157" t="s">
        <v>126</v>
      </c>
      <c r="E120" s="176" t="s">
        <v>3</v>
      </c>
      <c r="F120" s="177" t="s">
        <v>128</v>
      </c>
      <c r="H120" s="178">
        <v>1</v>
      </c>
      <c r="I120" s="179"/>
      <c r="L120" s="175"/>
      <c r="M120" s="180"/>
      <c r="N120" s="181"/>
      <c r="O120" s="181"/>
      <c r="P120" s="181"/>
      <c r="Q120" s="181"/>
      <c r="R120" s="181"/>
      <c r="S120" s="181"/>
      <c r="T120" s="182"/>
      <c r="AT120" s="176" t="s">
        <v>126</v>
      </c>
      <c r="AU120" s="176" t="s">
        <v>82</v>
      </c>
      <c r="AV120" s="14" t="s">
        <v>129</v>
      </c>
      <c r="AW120" s="14" t="s">
        <v>33</v>
      </c>
      <c r="AX120" s="14" t="s">
        <v>80</v>
      </c>
      <c r="AY120" s="176" t="s">
        <v>115</v>
      </c>
    </row>
    <row r="121" spans="2:65" s="11" customFormat="1" ht="22.9" customHeight="1">
      <c r="B121" s="130"/>
      <c r="D121" s="131" t="s">
        <v>71</v>
      </c>
      <c r="E121" s="141" t="s">
        <v>156</v>
      </c>
      <c r="F121" s="141" t="s">
        <v>157</v>
      </c>
      <c r="I121" s="133"/>
      <c r="J121" s="142">
        <f>BK121</f>
        <v>0</v>
      </c>
      <c r="L121" s="130"/>
      <c r="M121" s="135"/>
      <c r="N121" s="136"/>
      <c r="O121" s="136"/>
      <c r="P121" s="137">
        <f>SUM(P122:P126)</f>
        <v>0</v>
      </c>
      <c r="Q121" s="136"/>
      <c r="R121" s="137">
        <f>SUM(R122:R126)</f>
        <v>0</v>
      </c>
      <c r="S121" s="136"/>
      <c r="T121" s="138">
        <f>SUM(T122:T126)</f>
        <v>0</v>
      </c>
      <c r="AR121" s="131" t="s">
        <v>114</v>
      </c>
      <c r="AT121" s="139" t="s">
        <v>71</v>
      </c>
      <c r="AU121" s="139" t="s">
        <v>80</v>
      </c>
      <c r="AY121" s="131" t="s">
        <v>115</v>
      </c>
      <c r="BK121" s="140">
        <f>SUM(BK122:BK126)</f>
        <v>0</v>
      </c>
    </row>
    <row r="122" spans="2:65" s="1" customFormat="1" ht="16.5" customHeight="1">
      <c r="B122" s="143"/>
      <c r="C122" s="144" t="s">
        <v>158</v>
      </c>
      <c r="D122" s="144" t="s">
        <v>118</v>
      </c>
      <c r="E122" s="145" t="s">
        <v>159</v>
      </c>
      <c r="F122" s="146" t="s">
        <v>157</v>
      </c>
      <c r="G122" s="147" t="s">
        <v>121</v>
      </c>
      <c r="H122" s="148">
        <v>1</v>
      </c>
      <c r="I122" s="149"/>
      <c r="J122" s="150">
        <f>ROUND(I122*H122,2)</f>
        <v>0</v>
      </c>
      <c r="K122" s="146" t="s">
        <v>122</v>
      </c>
      <c r="L122" s="32"/>
      <c r="M122" s="151" t="s">
        <v>3</v>
      </c>
      <c r="N122" s="152" t="s">
        <v>43</v>
      </c>
      <c r="O122" s="52"/>
      <c r="P122" s="153">
        <f>O122*H122</f>
        <v>0</v>
      </c>
      <c r="Q122" s="153">
        <v>0</v>
      </c>
      <c r="R122" s="153">
        <f>Q122*H122</f>
        <v>0</v>
      </c>
      <c r="S122" s="153">
        <v>0</v>
      </c>
      <c r="T122" s="154">
        <f>S122*H122</f>
        <v>0</v>
      </c>
      <c r="AR122" s="155" t="s">
        <v>123</v>
      </c>
      <c r="AT122" s="155" t="s">
        <v>118</v>
      </c>
      <c r="AU122" s="155" t="s">
        <v>82</v>
      </c>
      <c r="AY122" s="17" t="s">
        <v>115</v>
      </c>
      <c r="BE122" s="156">
        <f>IF(N122="základní",J122,0)</f>
        <v>0</v>
      </c>
      <c r="BF122" s="156">
        <f>IF(N122="snížená",J122,0)</f>
        <v>0</v>
      </c>
      <c r="BG122" s="156">
        <f>IF(N122="zákl. přenesená",J122,0)</f>
        <v>0</v>
      </c>
      <c r="BH122" s="156">
        <f>IF(N122="sníž. přenesená",J122,0)</f>
        <v>0</v>
      </c>
      <c r="BI122" s="156">
        <f>IF(N122="nulová",J122,0)</f>
        <v>0</v>
      </c>
      <c r="BJ122" s="17" t="s">
        <v>80</v>
      </c>
      <c r="BK122" s="156">
        <f>ROUND(I122*H122,2)</f>
        <v>0</v>
      </c>
      <c r="BL122" s="17" t="s">
        <v>123</v>
      </c>
      <c r="BM122" s="155" t="s">
        <v>160</v>
      </c>
    </row>
    <row r="123" spans="2:65" s="1" customFormat="1">
      <c r="B123" s="32"/>
      <c r="D123" s="157" t="s">
        <v>125</v>
      </c>
      <c r="F123" s="158" t="s">
        <v>157</v>
      </c>
      <c r="I123" s="88"/>
      <c r="L123" s="32"/>
      <c r="M123" s="159"/>
      <c r="N123" s="52"/>
      <c r="O123" s="52"/>
      <c r="P123" s="52"/>
      <c r="Q123" s="52"/>
      <c r="R123" s="52"/>
      <c r="S123" s="52"/>
      <c r="T123" s="53"/>
      <c r="AT123" s="17" t="s">
        <v>125</v>
      </c>
      <c r="AU123" s="17" t="s">
        <v>82</v>
      </c>
    </row>
    <row r="124" spans="2:65" s="12" customFormat="1">
      <c r="B124" s="160"/>
      <c r="D124" s="157" t="s">
        <v>126</v>
      </c>
      <c r="E124" s="161" t="s">
        <v>3</v>
      </c>
      <c r="F124" s="162" t="s">
        <v>161</v>
      </c>
      <c r="H124" s="161" t="s">
        <v>3</v>
      </c>
      <c r="I124" s="163"/>
      <c r="L124" s="160"/>
      <c r="M124" s="164"/>
      <c r="N124" s="165"/>
      <c r="O124" s="165"/>
      <c r="P124" s="165"/>
      <c r="Q124" s="165"/>
      <c r="R124" s="165"/>
      <c r="S124" s="165"/>
      <c r="T124" s="166"/>
      <c r="AT124" s="161" t="s">
        <v>126</v>
      </c>
      <c r="AU124" s="161" t="s">
        <v>82</v>
      </c>
      <c r="AV124" s="12" t="s">
        <v>80</v>
      </c>
      <c r="AW124" s="12" t="s">
        <v>33</v>
      </c>
      <c r="AX124" s="12" t="s">
        <v>72</v>
      </c>
      <c r="AY124" s="161" t="s">
        <v>115</v>
      </c>
    </row>
    <row r="125" spans="2:65" s="13" customFormat="1">
      <c r="B125" s="167"/>
      <c r="D125" s="157" t="s">
        <v>126</v>
      </c>
      <c r="E125" s="168" t="s">
        <v>3</v>
      </c>
      <c r="F125" s="169" t="s">
        <v>80</v>
      </c>
      <c r="H125" s="170">
        <v>1</v>
      </c>
      <c r="I125" s="171"/>
      <c r="L125" s="167"/>
      <c r="M125" s="172"/>
      <c r="N125" s="173"/>
      <c r="O125" s="173"/>
      <c r="P125" s="173"/>
      <c r="Q125" s="173"/>
      <c r="R125" s="173"/>
      <c r="S125" s="173"/>
      <c r="T125" s="174"/>
      <c r="AT125" s="168" t="s">
        <v>126</v>
      </c>
      <c r="AU125" s="168" t="s">
        <v>82</v>
      </c>
      <c r="AV125" s="13" t="s">
        <v>82</v>
      </c>
      <c r="AW125" s="13" t="s">
        <v>33</v>
      </c>
      <c r="AX125" s="13" t="s">
        <v>72</v>
      </c>
      <c r="AY125" s="168" t="s">
        <v>115</v>
      </c>
    </row>
    <row r="126" spans="2:65" s="14" customFormat="1">
      <c r="B126" s="175"/>
      <c r="D126" s="157" t="s">
        <v>126</v>
      </c>
      <c r="E126" s="176" t="s">
        <v>3</v>
      </c>
      <c r="F126" s="177" t="s">
        <v>128</v>
      </c>
      <c r="H126" s="178">
        <v>1</v>
      </c>
      <c r="I126" s="179"/>
      <c r="L126" s="175"/>
      <c r="M126" s="180"/>
      <c r="N126" s="181"/>
      <c r="O126" s="181"/>
      <c r="P126" s="181"/>
      <c r="Q126" s="181"/>
      <c r="R126" s="181"/>
      <c r="S126" s="181"/>
      <c r="T126" s="182"/>
      <c r="AT126" s="176" t="s">
        <v>126</v>
      </c>
      <c r="AU126" s="176" t="s">
        <v>82</v>
      </c>
      <c r="AV126" s="14" t="s">
        <v>129</v>
      </c>
      <c r="AW126" s="14" t="s">
        <v>33</v>
      </c>
      <c r="AX126" s="14" t="s">
        <v>80</v>
      </c>
      <c r="AY126" s="176" t="s">
        <v>115</v>
      </c>
    </row>
    <row r="127" spans="2:65" s="11" customFormat="1" ht="22.9" customHeight="1">
      <c r="B127" s="130"/>
      <c r="D127" s="131" t="s">
        <v>71</v>
      </c>
      <c r="E127" s="141" t="s">
        <v>162</v>
      </c>
      <c r="F127" s="141" t="s">
        <v>163</v>
      </c>
      <c r="I127" s="133"/>
      <c r="J127" s="142">
        <f>BK127</f>
        <v>0</v>
      </c>
      <c r="L127" s="130"/>
      <c r="M127" s="135"/>
      <c r="N127" s="136"/>
      <c r="O127" s="136"/>
      <c r="P127" s="137">
        <f>SUM(P128:P133)</f>
        <v>0</v>
      </c>
      <c r="Q127" s="136"/>
      <c r="R127" s="137">
        <f>SUM(R128:R133)</f>
        <v>0</v>
      </c>
      <c r="S127" s="136"/>
      <c r="T127" s="138">
        <f>SUM(T128:T133)</f>
        <v>0</v>
      </c>
      <c r="AR127" s="131" t="s">
        <v>114</v>
      </c>
      <c r="AT127" s="139" t="s">
        <v>71</v>
      </c>
      <c r="AU127" s="139" t="s">
        <v>80</v>
      </c>
      <c r="AY127" s="131" t="s">
        <v>115</v>
      </c>
      <c r="BK127" s="140">
        <f>SUM(BK128:BK133)</f>
        <v>0</v>
      </c>
    </row>
    <row r="128" spans="2:65" s="1" customFormat="1" ht="16.5" customHeight="1">
      <c r="B128" s="143"/>
      <c r="C128" s="144" t="s">
        <v>164</v>
      </c>
      <c r="D128" s="144" t="s">
        <v>118</v>
      </c>
      <c r="E128" s="145" t="s">
        <v>165</v>
      </c>
      <c r="F128" s="146" t="s">
        <v>163</v>
      </c>
      <c r="G128" s="147" t="s">
        <v>121</v>
      </c>
      <c r="H128" s="148">
        <v>1</v>
      </c>
      <c r="I128" s="149"/>
      <c r="J128" s="150">
        <f>ROUND(I128*H128,2)</f>
        <v>0</v>
      </c>
      <c r="K128" s="146" t="s">
        <v>122</v>
      </c>
      <c r="L128" s="32"/>
      <c r="M128" s="151" t="s">
        <v>3</v>
      </c>
      <c r="N128" s="152" t="s">
        <v>43</v>
      </c>
      <c r="O128" s="52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AR128" s="155" t="s">
        <v>123</v>
      </c>
      <c r="AT128" s="155" t="s">
        <v>118</v>
      </c>
      <c r="AU128" s="155" t="s">
        <v>82</v>
      </c>
      <c r="AY128" s="17" t="s">
        <v>115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7" t="s">
        <v>80</v>
      </c>
      <c r="BK128" s="156">
        <f>ROUND(I128*H128,2)</f>
        <v>0</v>
      </c>
      <c r="BL128" s="17" t="s">
        <v>123</v>
      </c>
      <c r="BM128" s="155" t="s">
        <v>166</v>
      </c>
    </row>
    <row r="129" spans="2:51" s="1" customFormat="1">
      <c r="B129" s="32"/>
      <c r="D129" s="157" t="s">
        <v>125</v>
      </c>
      <c r="F129" s="158" t="s">
        <v>163</v>
      </c>
      <c r="I129" s="88"/>
      <c r="L129" s="32"/>
      <c r="M129" s="159"/>
      <c r="N129" s="52"/>
      <c r="O129" s="52"/>
      <c r="P129" s="52"/>
      <c r="Q129" s="52"/>
      <c r="R129" s="52"/>
      <c r="S129" s="52"/>
      <c r="T129" s="53"/>
      <c r="AT129" s="17" t="s">
        <v>125</v>
      </c>
      <c r="AU129" s="17" t="s">
        <v>82</v>
      </c>
    </row>
    <row r="130" spans="2:51" s="12" customFormat="1">
      <c r="B130" s="160"/>
      <c r="D130" s="157" t="s">
        <v>126</v>
      </c>
      <c r="E130" s="161" t="s">
        <v>3</v>
      </c>
      <c r="F130" s="162" t="s">
        <v>167</v>
      </c>
      <c r="H130" s="161" t="s">
        <v>3</v>
      </c>
      <c r="I130" s="163"/>
      <c r="L130" s="160"/>
      <c r="M130" s="164"/>
      <c r="N130" s="165"/>
      <c r="O130" s="165"/>
      <c r="P130" s="165"/>
      <c r="Q130" s="165"/>
      <c r="R130" s="165"/>
      <c r="S130" s="165"/>
      <c r="T130" s="166"/>
      <c r="AT130" s="161" t="s">
        <v>126</v>
      </c>
      <c r="AU130" s="161" t="s">
        <v>82</v>
      </c>
      <c r="AV130" s="12" t="s">
        <v>80</v>
      </c>
      <c r="AW130" s="12" t="s">
        <v>33</v>
      </c>
      <c r="AX130" s="12" t="s">
        <v>72</v>
      </c>
      <c r="AY130" s="161" t="s">
        <v>115</v>
      </c>
    </row>
    <row r="131" spans="2:51" s="12" customFormat="1">
      <c r="B131" s="160"/>
      <c r="D131" s="157" t="s">
        <v>126</v>
      </c>
      <c r="E131" s="161" t="s">
        <v>3</v>
      </c>
      <c r="F131" s="162" t="s">
        <v>168</v>
      </c>
      <c r="H131" s="161" t="s">
        <v>3</v>
      </c>
      <c r="I131" s="163"/>
      <c r="L131" s="160"/>
      <c r="M131" s="164"/>
      <c r="N131" s="165"/>
      <c r="O131" s="165"/>
      <c r="P131" s="165"/>
      <c r="Q131" s="165"/>
      <c r="R131" s="165"/>
      <c r="S131" s="165"/>
      <c r="T131" s="166"/>
      <c r="AT131" s="161" t="s">
        <v>126</v>
      </c>
      <c r="AU131" s="161" t="s">
        <v>82</v>
      </c>
      <c r="AV131" s="12" t="s">
        <v>80</v>
      </c>
      <c r="AW131" s="12" t="s">
        <v>33</v>
      </c>
      <c r="AX131" s="12" t="s">
        <v>72</v>
      </c>
      <c r="AY131" s="161" t="s">
        <v>115</v>
      </c>
    </row>
    <row r="132" spans="2:51" s="13" customFormat="1">
      <c r="B132" s="167"/>
      <c r="D132" s="157" t="s">
        <v>126</v>
      </c>
      <c r="E132" s="168" t="s">
        <v>3</v>
      </c>
      <c r="F132" s="169" t="s">
        <v>80</v>
      </c>
      <c r="H132" s="170">
        <v>1</v>
      </c>
      <c r="I132" s="171"/>
      <c r="L132" s="167"/>
      <c r="M132" s="172"/>
      <c r="N132" s="173"/>
      <c r="O132" s="173"/>
      <c r="P132" s="173"/>
      <c r="Q132" s="173"/>
      <c r="R132" s="173"/>
      <c r="S132" s="173"/>
      <c r="T132" s="174"/>
      <c r="AT132" s="168" t="s">
        <v>126</v>
      </c>
      <c r="AU132" s="168" t="s">
        <v>82</v>
      </c>
      <c r="AV132" s="13" t="s">
        <v>82</v>
      </c>
      <c r="AW132" s="13" t="s">
        <v>33</v>
      </c>
      <c r="AX132" s="13" t="s">
        <v>72</v>
      </c>
      <c r="AY132" s="168" t="s">
        <v>115</v>
      </c>
    </row>
    <row r="133" spans="2:51" s="14" customFormat="1">
      <c r="B133" s="175"/>
      <c r="D133" s="157" t="s">
        <v>126</v>
      </c>
      <c r="E133" s="176" t="s">
        <v>3</v>
      </c>
      <c r="F133" s="177" t="s">
        <v>128</v>
      </c>
      <c r="H133" s="178">
        <v>1</v>
      </c>
      <c r="I133" s="179"/>
      <c r="L133" s="175"/>
      <c r="M133" s="183"/>
      <c r="N133" s="184"/>
      <c r="O133" s="184"/>
      <c r="P133" s="184"/>
      <c r="Q133" s="184"/>
      <c r="R133" s="184"/>
      <c r="S133" s="184"/>
      <c r="T133" s="185"/>
      <c r="AT133" s="176" t="s">
        <v>126</v>
      </c>
      <c r="AU133" s="176" t="s">
        <v>82</v>
      </c>
      <c r="AV133" s="14" t="s">
        <v>129</v>
      </c>
      <c r="AW133" s="14" t="s">
        <v>33</v>
      </c>
      <c r="AX133" s="14" t="s">
        <v>80</v>
      </c>
      <c r="AY133" s="176" t="s">
        <v>115</v>
      </c>
    </row>
    <row r="134" spans="2:51" s="1" customFormat="1" ht="6.95" customHeight="1">
      <c r="B134" s="41"/>
      <c r="C134" s="42"/>
      <c r="D134" s="42"/>
      <c r="E134" s="42"/>
      <c r="F134" s="42"/>
      <c r="G134" s="42"/>
      <c r="H134" s="42"/>
      <c r="I134" s="105"/>
      <c r="J134" s="42"/>
      <c r="K134" s="42"/>
      <c r="L134" s="32"/>
    </row>
  </sheetData>
  <autoFilter ref="C84:K133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717"/>
  <sheetViews>
    <sheetView showGridLines="0" tabSelected="1" workbookViewId="0">
      <selection activeCell="I532" sqref="I53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5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 t="s">
        <v>6</v>
      </c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86"/>
      <c r="J3" s="19"/>
      <c r="K3" s="19"/>
      <c r="L3" s="20"/>
      <c r="AT3" s="17" t="s">
        <v>82</v>
      </c>
    </row>
    <row r="4" spans="2:46" ht="24.95" customHeight="1">
      <c r="B4" s="20"/>
      <c r="D4" s="21" t="s">
        <v>86</v>
      </c>
      <c r="L4" s="20"/>
      <c r="M4" s="87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6" t="str">
        <f>'Rekapitulace stavby'!K6</f>
        <v>Oprava podlahy a sanace stropní konstrukce v zázemí kuchyně objektu ZŠ Masarykova, Seifertova 601, Bohumín</v>
      </c>
      <c r="F7" s="317"/>
      <c r="G7" s="317"/>
      <c r="H7" s="317"/>
      <c r="L7" s="20"/>
    </row>
    <row r="8" spans="2:46" s="1" customFormat="1" ht="12" customHeight="1">
      <c r="B8" s="32"/>
      <c r="D8" s="27" t="s">
        <v>87</v>
      </c>
      <c r="I8" s="88"/>
      <c r="L8" s="32"/>
    </row>
    <row r="9" spans="2:46" s="1" customFormat="1" ht="36.950000000000003" customHeight="1">
      <c r="B9" s="32"/>
      <c r="E9" s="294" t="s">
        <v>169</v>
      </c>
      <c r="F9" s="315"/>
      <c r="G9" s="315"/>
      <c r="H9" s="315"/>
      <c r="I9" s="88"/>
      <c r="L9" s="32"/>
    </row>
    <row r="10" spans="2:46" s="1" customFormat="1">
      <c r="B10" s="32"/>
      <c r="I10" s="88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89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89" t="s">
        <v>23</v>
      </c>
      <c r="J12" s="49" t="str">
        <f>'Rekapitulace stavby'!AN8</f>
        <v>3. 1. 2019</v>
      </c>
      <c r="L12" s="32"/>
    </row>
    <row r="13" spans="2:46" s="1" customFormat="1" ht="10.9" customHeight="1">
      <c r="B13" s="32"/>
      <c r="I13" s="88"/>
      <c r="L13" s="32"/>
    </row>
    <row r="14" spans="2:46" s="1" customFormat="1" ht="12" customHeight="1">
      <c r="B14" s="32"/>
      <c r="D14" s="27" t="s">
        <v>25</v>
      </c>
      <c r="I14" s="89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89" t="s">
        <v>28</v>
      </c>
      <c r="J15" s="25" t="s">
        <v>3</v>
      </c>
      <c r="L15" s="32"/>
    </row>
    <row r="16" spans="2:46" s="1" customFormat="1" ht="6.95" customHeight="1">
      <c r="B16" s="32"/>
      <c r="I16" s="88"/>
      <c r="L16" s="32"/>
    </row>
    <row r="17" spans="2:12" s="1" customFormat="1" ht="12" customHeight="1">
      <c r="B17" s="32"/>
      <c r="D17" s="27" t="s">
        <v>29</v>
      </c>
      <c r="I17" s="89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8" t="str">
        <f>'Rekapitulace stavby'!E14</f>
        <v>Vyplň údaj</v>
      </c>
      <c r="F18" s="304"/>
      <c r="G18" s="304"/>
      <c r="H18" s="304"/>
      <c r="I18" s="89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I19" s="88"/>
      <c r="L19" s="32"/>
    </row>
    <row r="20" spans="2:12" s="1" customFormat="1" ht="12" customHeight="1">
      <c r="B20" s="32"/>
      <c r="D20" s="27" t="s">
        <v>31</v>
      </c>
      <c r="I20" s="89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89" t="s">
        <v>28</v>
      </c>
      <c r="J21" s="25" t="s">
        <v>3</v>
      </c>
      <c r="L21" s="32"/>
    </row>
    <row r="22" spans="2:12" s="1" customFormat="1" ht="6.95" customHeight="1">
      <c r="B22" s="32"/>
      <c r="I22" s="88"/>
      <c r="L22" s="32"/>
    </row>
    <row r="23" spans="2:12" s="1" customFormat="1" ht="12" customHeight="1">
      <c r="B23" s="32"/>
      <c r="D23" s="27" t="s">
        <v>34</v>
      </c>
      <c r="I23" s="89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35</v>
      </c>
      <c r="I24" s="89" t="s">
        <v>28</v>
      </c>
      <c r="J24" s="25" t="s">
        <v>3</v>
      </c>
      <c r="L24" s="32"/>
    </row>
    <row r="25" spans="2:12" s="1" customFormat="1" ht="6.95" customHeight="1">
      <c r="B25" s="32"/>
      <c r="I25" s="88"/>
      <c r="L25" s="32"/>
    </row>
    <row r="26" spans="2:12" s="1" customFormat="1" ht="12" customHeight="1">
      <c r="B26" s="32"/>
      <c r="D26" s="27" t="s">
        <v>36</v>
      </c>
      <c r="I26" s="88"/>
      <c r="L26" s="32"/>
    </row>
    <row r="27" spans="2:12" s="7" customFormat="1" ht="16.5" customHeight="1">
      <c r="B27" s="90"/>
      <c r="E27" s="308" t="s">
        <v>3</v>
      </c>
      <c r="F27" s="308"/>
      <c r="G27" s="308"/>
      <c r="H27" s="308"/>
      <c r="I27" s="91"/>
      <c r="L27" s="90"/>
    </row>
    <row r="28" spans="2:12" s="1" customFormat="1" ht="6.95" customHeight="1">
      <c r="B28" s="32"/>
      <c r="I28" s="88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92"/>
      <c r="J29" s="50"/>
      <c r="K29" s="50"/>
      <c r="L29" s="32"/>
    </row>
    <row r="30" spans="2:12" s="1" customFormat="1" ht="25.35" customHeight="1">
      <c r="B30" s="32"/>
      <c r="D30" s="93" t="s">
        <v>38</v>
      </c>
      <c r="I30" s="88"/>
      <c r="J30" s="63">
        <f>ROUND(J94, 2)</f>
        <v>158117.35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92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94" t="s">
        <v>39</v>
      </c>
      <c r="J32" s="35" t="s">
        <v>41</v>
      </c>
      <c r="L32" s="32"/>
    </row>
    <row r="33" spans="2:12" s="1" customFormat="1" ht="14.45" customHeight="1">
      <c r="B33" s="32"/>
      <c r="D33" s="95" t="s">
        <v>42</v>
      </c>
      <c r="E33" s="27" t="s">
        <v>43</v>
      </c>
      <c r="F33" s="96">
        <f>ROUND((SUM(BE94:BE716)),  2)</f>
        <v>158117.35</v>
      </c>
      <c r="I33" s="97">
        <v>0.21</v>
      </c>
      <c r="J33" s="96">
        <f>ROUND(((SUM(BE94:BE716))*I33),  2)</f>
        <v>33204.639999999999</v>
      </c>
      <c r="L33" s="32"/>
    </row>
    <row r="34" spans="2:12" s="1" customFormat="1" ht="14.45" customHeight="1">
      <c r="B34" s="32"/>
      <c r="E34" s="27" t="s">
        <v>44</v>
      </c>
      <c r="F34" s="96">
        <f>ROUND((SUM(BF94:BF716)),  2)</f>
        <v>0</v>
      </c>
      <c r="I34" s="97">
        <v>0.15</v>
      </c>
      <c r="J34" s="96">
        <f>ROUND(((SUM(BF94:BF716))*I34),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96">
        <f>ROUND((SUM(BG94:BG716)),  2)</f>
        <v>0</v>
      </c>
      <c r="I35" s="97">
        <v>0.21</v>
      </c>
      <c r="J35" s="96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96">
        <f>ROUND((SUM(BH94:BH716)),  2)</f>
        <v>0</v>
      </c>
      <c r="I36" s="97">
        <v>0.15</v>
      </c>
      <c r="J36" s="96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96">
        <f>ROUND((SUM(BI94:BI716)),  2)</f>
        <v>0</v>
      </c>
      <c r="I37" s="97">
        <v>0</v>
      </c>
      <c r="J37" s="96">
        <f>0</f>
        <v>0</v>
      </c>
      <c r="L37" s="32"/>
    </row>
    <row r="38" spans="2:12" s="1" customFormat="1" ht="6.95" customHeight="1">
      <c r="B38" s="32"/>
      <c r="I38" s="88"/>
      <c r="L38" s="32"/>
    </row>
    <row r="39" spans="2:12" s="1" customFormat="1" ht="25.35" customHeight="1">
      <c r="B39" s="32"/>
      <c r="C39" s="98"/>
      <c r="D39" s="99" t="s">
        <v>48</v>
      </c>
      <c r="E39" s="54"/>
      <c r="F39" s="54"/>
      <c r="G39" s="100" t="s">
        <v>49</v>
      </c>
      <c r="H39" s="101" t="s">
        <v>50</v>
      </c>
      <c r="I39" s="102"/>
      <c r="J39" s="103">
        <f>SUM(J30:J37)</f>
        <v>191321.99</v>
      </c>
      <c r="K39" s="104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105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106"/>
      <c r="J44" s="44"/>
      <c r="K44" s="44"/>
      <c r="L44" s="32"/>
    </row>
    <row r="45" spans="2:12" s="1" customFormat="1" ht="24.95" customHeight="1">
      <c r="B45" s="32"/>
      <c r="C45" s="21" t="s">
        <v>89</v>
      </c>
      <c r="I45" s="88"/>
      <c r="L45" s="32"/>
    </row>
    <row r="46" spans="2:12" s="1" customFormat="1" ht="6.95" customHeight="1">
      <c r="B46" s="32"/>
      <c r="I46" s="88"/>
      <c r="L46" s="32"/>
    </row>
    <row r="47" spans="2:12" s="1" customFormat="1" ht="12" customHeight="1">
      <c r="B47" s="32"/>
      <c r="C47" s="27" t="s">
        <v>17</v>
      </c>
      <c r="I47" s="88"/>
      <c r="L47" s="32"/>
    </row>
    <row r="48" spans="2:12" s="1" customFormat="1" ht="16.5" customHeight="1">
      <c r="B48" s="32"/>
      <c r="E48" s="316" t="str">
        <f>E7</f>
        <v>Oprava podlahy a sanace stropní konstrukce v zázemí kuchyně objektu ZŠ Masarykova, Seifertova 601, Bohumín</v>
      </c>
      <c r="F48" s="317"/>
      <c r="G48" s="317"/>
      <c r="H48" s="317"/>
      <c r="I48" s="88"/>
      <c r="L48" s="32"/>
    </row>
    <row r="49" spans="2:47" s="1" customFormat="1" ht="12" customHeight="1">
      <c r="B49" s="32"/>
      <c r="C49" s="27" t="s">
        <v>87</v>
      </c>
      <c r="I49" s="88"/>
      <c r="L49" s="32"/>
    </row>
    <row r="50" spans="2:47" s="1" customFormat="1" ht="16.5" customHeight="1">
      <c r="B50" s="32"/>
      <c r="E50" s="294" t="str">
        <f>E9</f>
        <v>001 - Oprava podlahy a sanace stropní konstrukce</v>
      </c>
      <c r="F50" s="315"/>
      <c r="G50" s="315"/>
      <c r="H50" s="315"/>
      <c r="I50" s="88"/>
      <c r="L50" s="32"/>
    </row>
    <row r="51" spans="2:47" s="1" customFormat="1" ht="6.95" customHeight="1">
      <c r="B51" s="32"/>
      <c r="I51" s="88"/>
      <c r="L51" s="32"/>
    </row>
    <row r="52" spans="2:47" s="1" customFormat="1" ht="12" customHeight="1">
      <c r="B52" s="32"/>
      <c r="C52" s="27" t="s">
        <v>21</v>
      </c>
      <c r="F52" s="25" t="str">
        <f>F12</f>
        <v>Bohumín</v>
      </c>
      <c r="I52" s="89" t="s">
        <v>23</v>
      </c>
      <c r="J52" s="49" t="str">
        <f>IF(J12="","",J12)</f>
        <v>3. 1. 2019</v>
      </c>
      <c r="L52" s="32"/>
    </row>
    <row r="53" spans="2:47" s="1" customFormat="1" ht="6.95" customHeight="1">
      <c r="B53" s="32"/>
      <c r="I53" s="88"/>
      <c r="L53" s="32"/>
    </row>
    <row r="54" spans="2:47" s="1" customFormat="1" ht="15.2" customHeight="1">
      <c r="B54" s="32"/>
      <c r="C54" s="27" t="s">
        <v>25</v>
      </c>
      <c r="F54" s="25" t="str">
        <f>E15</f>
        <v>Město Bohumín</v>
      </c>
      <c r="I54" s="89" t="s">
        <v>31</v>
      </c>
      <c r="J54" s="30" t="str">
        <f>E21</f>
        <v>R&amp;P Projekt s.r.o.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89" t="s">
        <v>34</v>
      </c>
      <c r="J55" s="30" t="str">
        <f>E24</f>
        <v>Jindřich Jansa</v>
      </c>
      <c r="L55" s="32"/>
    </row>
    <row r="56" spans="2:47" s="1" customFormat="1" ht="10.35" customHeight="1">
      <c r="B56" s="32"/>
      <c r="I56" s="88"/>
      <c r="L56" s="32"/>
    </row>
    <row r="57" spans="2:47" s="1" customFormat="1" ht="29.25" customHeight="1">
      <c r="B57" s="32"/>
      <c r="C57" s="107" t="s">
        <v>90</v>
      </c>
      <c r="D57" s="98"/>
      <c r="E57" s="98"/>
      <c r="F57" s="98"/>
      <c r="G57" s="98"/>
      <c r="H57" s="98"/>
      <c r="I57" s="108"/>
      <c r="J57" s="109" t="s">
        <v>91</v>
      </c>
      <c r="K57" s="98"/>
      <c r="L57" s="32"/>
    </row>
    <row r="58" spans="2:47" s="1" customFormat="1" ht="10.35" customHeight="1">
      <c r="B58" s="32"/>
      <c r="I58" s="88"/>
      <c r="L58" s="32"/>
    </row>
    <row r="59" spans="2:47" s="1" customFormat="1" ht="22.9" customHeight="1">
      <c r="B59" s="32"/>
      <c r="C59" s="110" t="s">
        <v>70</v>
      </c>
      <c r="I59" s="88"/>
      <c r="J59" s="63">
        <f>J94</f>
        <v>158117.35</v>
      </c>
      <c r="L59" s="32"/>
      <c r="AU59" s="17" t="s">
        <v>92</v>
      </c>
    </row>
    <row r="60" spans="2:47" s="8" customFormat="1" ht="24.95" customHeight="1">
      <c r="B60" s="111"/>
      <c r="D60" s="112" t="s">
        <v>170</v>
      </c>
      <c r="E60" s="113"/>
      <c r="F60" s="113"/>
      <c r="G60" s="113"/>
      <c r="H60" s="113"/>
      <c r="I60" s="114"/>
      <c r="J60" s="115">
        <f>J95</f>
        <v>0</v>
      </c>
      <c r="L60" s="111"/>
    </row>
    <row r="61" spans="2:47" s="9" customFormat="1" ht="19.899999999999999" customHeight="1">
      <c r="B61" s="116"/>
      <c r="D61" s="117" t="s">
        <v>171</v>
      </c>
      <c r="E61" s="118"/>
      <c r="F61" s="118"/>
      <c r="G61" s="118"/>
      <c r="H61" s="118"/>
      <c r="I61" s="119"/>
      <c r="J61" s="120">
        <f>J96</f>
        <v>0</v>
      </c>
      <c r="L61" s="116"/>
    </row>
    <row r="62" spans="2:47" s="9" customFormat="1" ht="19.899999999999999" customHeight="1">
      <c r="B62" s="116"/>
      <c r="D62" s="117" t="s">
        <v>172</v>
      </c>
      <c r="E62" s="118"/>
      <c r="F62" s="118"/>
      <c r="G62" s="118"/>
      <c r="H62" s="118"/>
      <c r="I62" s="119"/>
      <c r="J62" s="120">
        <f>J193</f>
        <v>0</v>
      </c>
      <c r="L62" s="116"/>
    </row>
    <row r="63" spans="2:47" s="9" customFormat="1" ht="19.899999999999999" customHeight="1">
      <c r="B63" s="116"/>
      <c r="D63" s="117" t="s">
        <v>173</v>
      </c>
      <c r="E63" s="118"/>
      <c r="F63" s="118"/>
      <c r="G63" s="118"/>
      <c r="H63" s="118"/>
      <c r="I63" s="119"/>
      <c r="J63" s="120">
        <f>J382</f>
        <v>0</v>
      </c>
      <c r="L63" s="116"/>
    </row>
    <row r="64" spans="2:47" s="9" customFormat="1" ht="19.899999999999999" customHeight="1">
      <c r="B64" s="116"/>
      <c r="D64" s="117" t="s">
        <v>174</v>
      </c>
      <c r="E64" s="118"/>
      <c r="F64" s="118"/>
      <c r="G64" s="118"/>
      <c r="H64" s="118"/>
      <c r="I64" s="119"/>
      <c r="J64" s="120">
        <f>J398</f>
        <v>0</v>
      </c>
      <c r="L64" s="116"/>
    </row>
    <row r="65" spans="2:12" s="8" customFormat="1" ht="24.95" customHeight="1">
      <c r="B65" s="111"/>
      <c r="D65" s="112" t="s">
        <v>175</v>
      </c>
      <c r="E65" s="113"/>
      <c r="F65" s="113"/>
      <c r="G65" s="113"/>
      <c r="H65" s="113"/>
      <c r="I65" s="114"/>
      <c r="J65" s="115">
        <f>J401</f>
        <v>118117.35</v>
      </c>
      <c r="L65" s="111"/>
    </row>
    <row r="66" spans="2:12" s="9" customFormat="1" ht="19.899999999999999" customHeight="1">
      <c r="B66" s="116"/>
      <c r="D66" s="117" t="s">
        <v>176</v>
      </c>
      <c r="E66" s="118"/>
      <c r="F66" s="118"/>
      <c r="G66" s="118"/>
      <c r="H66" s="118"/>
      <c r="I66" s="119"/>
      <c r="J66" s="120">
        <f>J402</f>
        <v>0</v>
      </c>
      <c r="L66" s="116"/>
    </row>
    <row r="67" spans="2:12" s="9" customFormat="1" ht="19.899999999999999" customHeight="1">
      <c r="B67" s="116"/>
      <c r="D67" s="117" t="s">
        <v>177</v>
      </c>
      <c r="E67" s="118"/>
      <c r="F67" s="118"/>
      <c r="G67" s="118"/>
      <c r="H67" s="118"/>
      <c r="I67" s="119"/>
      <c r="J67" s="120">
        <f>J475</f>
        <v>0</v>
      </c>
      <c r="L67" s="116"/>
    </row>
    <row r="68" spans="2:12" s="9" customFormat="1" ht="19.899999999999999" customHeight="1">
      <c r="B68" s="116"/>
      <c r="D68" s="117" t="s">
        <v>178</v>
      </c>
      <c r="E68" s="118"/>
      <c r="F68" s="118"/>
      <c r="G68" s="118"/>
      <c r="H68" s="118"/>
      <c r="I68" s="119"/>
      <c r="J68" s="120">
        <f>J508</f>
        <v>0</v>
      </c>
      <c r="L68" s="116"/>
    </row>
    <row r="69" spans="2:12" s="9" customFormat="1" ht="19.899999999999999" customHeight="1">
      <c r="B69" s="116"/>
      <c r="D69" s="117" t="s">
        <v>179</v>
      </c>
      <c r="E69" s="118"/>
      <c r="F69" s="118"/>
      <c r="G69" s="118"/>
      <c r="H69" s="118"/>
      <c r="I69" s="119"/>
      <c r="J69" s="120">
        <f>J521</f>
        <v>88258.95</v>
      </c>
      <c r="L69" s="116"/>
    </row>
    <row r="70" spans="2:12" s="9" customFormat="1" ht="19.899999999999999" customHeight="1">
      <c r="B70" s="116"/>
      <c r="D70" s="117" t="s">
        <v>180</v>
      </c>
      <c r="E70" s="118"/>
      <c r="F70" s="118"/>
      <c r="G70" s="118"/>
      <c r="H70" s="118"/>
      <c r="I70" s="119"/>
      <c r="J70" s="120">
        <f>J558</f>
        <v>29858.400000000001</v>
      </c>
      <c r="L70" s="116"/>
    </row>
    <row r="71" spans="2:12" s="9" customFormat="1" ht="19.899999999999999" customHeight="1">
      <c r="B71" s="116"/>
      <c r="D71" s="117" t="s">
        <v>181</v>
      </c>
      <c r="E71" s="118"/>
      <c r="F71" s="118"/>
      <c r="G71" s="118"/>
      <c r="H71" s="118"/>
      <c r="I71" s="119"/>
      <c r="J71" s="120">
        <f>J610</f>
        <v>0</v>
      </c>
      <c r="L71" s="116"/>
    </row>
    <row r="72" spans="2:12" s="9" customFormat="1" ht="19.899999999999999" customHeight="1">
      <c r="B72" s="116"/>
      <c r="D72" s="117" t="s">
        <v>182</v>
      </c>
      <c r="E72" s="118"/>
      <c r="F72" s="118"/>
      <c r="G72" s="118"/>
      <c r="H72" s="118"/>
      <c r="I72" s="119"/>
      <c r="J72" s="120">
        <f>J664</f>
        <v>0</v>
      </c>
      <c r="L72" s="116"/>
    </row>
    <row r="73" spans="2:12" s="8" customFormat="1" ht="24.95" customHeight="1">
      <c r="B73" s="111"/>
      <c r="D73" s="112" t="s">
        <v>183</v>
      </c>
      <c r="E73" s="113"/>
      <c r="F73" s="113"/>
      <c r="G73" s="113"/>
      <c r="H73" s="113"/>
      <c r="I73" s="114"/>
      <c r="J73" s="115">
        <f>J713</f>
        <v>40000</v>
      </c>
      <c r="L73" s="111"/>
    </row>
    <row r="74" spans="2:12" s="9" customFormat="1" ht="19.899999999999999" customHeight="1">
      <c r="B74" s="116"/>
      <c r="D74" s="117" t="s">
        <v>184</v>
      </c>
      <c r="E74" s="118"/>
      <c r="F74" s="118"/>
      <c r="G74" s="118"/>
      <c r="H74" s="118"/>
      <c r="I74" s="119"/>
      <c r="J74" s="120">
        <f>J714</f>
        <v>40000</v>
      </c>
      <c r="L74" s="116"/>
    </row>
    <row r="75" spans="2:12" s="1" customFormat="1" ht="21.75" customHeight="1">
      <c r="B75" s="32"/>
      <c r="I75" s="88"/>
      <c r="L75" s="32"/>
    </row>
    <row r="76" spans="2:12" s="1" customFormat="1" ht="6.95" customHeight="1">
      <c r="B76" s="41"/>
      <c r="C76" s="42"/>
      <c r="D76" s="42"/>
      <c r="E76" s="42"/>
      <c r="F76" s="42"/>
      <c r="G76" s="42"/>
      <c r="H76" s="42"/>
      <c r="I76" s="105"/>
      <c r="J76" s="42"/>
      <c r="K76" s="42"/>
      <c r="L76" s="32"/>
    </row>
    <row r="80" spans="2:12" s="1" customFormat="1" ht="6.95" customHeight="1">
      <c r="B80" s="43"/>
      <c r="C80" s="44"/>
      <c r="D80" s="44"/>
      <c r="E80" s="44"/>
      <c r="F80" s="44"/>
      <c r="G80" s="44"/>
      <c r="H80" s="44"/>
      <c r="I80" s="106"/>
      <c r="J80" s="44"/>
      <c r="K80" s="44"/>
      <c r="L80" s="32"/>
    </row>
    <row r="81" spans="2:63" s="1" customFormat="1" ht="24.95" customHeight="1">
      <c r="B81" s="32"/>
      <c r="C81" s="21" t="s">
        <v>99</v>
      </c>
      <c r="I81" s="88"/>
      <c r="L81" s="32"/>
    </row>
    <row r="82" spans="2:63" s="1" customFormat="1" ht="6.95" customHeight="1">
      <c r="B82" s="32"/>
      <c r="I82" s="88"/>
      <c r="L82" s="32"/>
    </row>
    <row r="83" spans="2:63" s="1" customFormat="1" ht="12" customHeight="1">
      <c r="B83" s="32"/>
      <c r="C83" s="27" t="s">
        <v>17</v>
      </c>
      <c r="I83" s="88"/>
      <c r="L83" s="32"/>
    </row>
    <row r="84" spans="2:63" s="1" customFormat="1" ht="16.5" customHeight="1">
      <c r="B84" s="32"/>
      <c r="E84" s="316" t="str">
        <f>E7</f>
        <v>Oprava podlahy a sanace stropní konstrukce v zázemí kuchyně objektu ZŠ Masarykova, Seifertova 601, Bohumín</v>
      </c>
      <c r="F84" s="317"/>
      <c r="G84" s="317"/>
      <c r="H84" s="317"/>
      <c r="I84" s="88"/>
      <c r="L84" s="32"/>
    </row>
    <row r="85" spans="2:63" s="1" customFormat="1" ht="12" customHeight="1">
      <c r="B85" s="32"/>
      <c r="C85" s="27" t="s">
        <v>87</v>
      </c>
      <c r="I85" s="88"/>
      <c r="L85" s="32"/>
    </row>
    <row r="86" spans="2:63" s="1" customFormat="1" ht="16.5" customHeight="1">
      <c r="B86" s="32"/>
      <c r="E86" s="294" t="str">
        <f>E9</f>
        <v>001 - Oprava podlahy a sanace stropní konstrukce</v>
      </c>
      <c r="F86" s="315"/>
      <c r="G86" s="315"/>
      <c r="H86" s="315"/>
      <c r="I86" s="88"/>
      <c r="L86" s="32"/>
    </row>
    <row r="87" spans="2:63" s="1" customFormat="1" ht="6.95" customHeight="1">
      <c r="B87" s="32"/>
      <c r="I87" s="88"/>
      <c r="L87" s="32"/>
    </row>
    <row r="88" spans="2:63" s="1" customFormat="1" ht="12" customHeight="1">
      <c r="B88" s="32"/>
      <c r="C88" s="27" t="s">
        <v>21</v>
      </c>
      <c r="F88" s="25" t="str">
        <f>F12</f>
        <v>Bohumín</v>
      </c>
      <c r="I88" s="89" t="s">
        <v>23</v>
      </c>
      <c r="J88" s="49" t="str">
        <f>IF(J12="","",J12)</f>
        <v>3. 1. 2019</v>
      </c>
      <c r="L88" s="32"/>
    </row>
    <row r="89" spans="2:63" s="1" customFormat="1" ht="6.95" customHeight="1">
      <c r="B89" s="32"/>
      <c r="I89" s="88"/>
      <c r="L89" s="32"/>
    </row>
    <row r="90" spans="2:63" s="1" customFormat="1" ht="15.2" customHeight="1">
      <c r="B90" s="32"/>
      <c r="C90" s="27" t="s">
        <v>25</v>
      </c>
      <c r="F90" s="25" t="str">
        <f>E15</f>
        <v>Město Bohumín</v>
      </c>
      <c r="I90" s="89" t="s">
        <v>31</v>
      </c>
      <c r="J90" s="30" t="str">
        <f>E21</f>
        <v>R&amp;P Projekt s.r.o.</v>
      </c>
      <c r="L90" s="32"/>
    </row>
    <row r="91" spans="2:63" s="1" customFormat="1" ht="15.2" customHeight="1">
      <c r="B91" s="32"/>
      <c r="C91" s="27" t="s">
        <v>29</v>
      </c>
      <c r="F91" s="25" t="str">
        <f>IF(E18="","",E18)</f>
        <v>Vyplň údaj</v>
      </c>
      <c r="I91" s="89" t="s">
        <v>34</v>
      </c>
      <c r="J91" s="30" t="str">
        <f>E24</f>
        <v>Jindřich Jansa</v>
      </c>
      <c r="L91" s="32"/>
    </row>
    <row r="92" spans="2:63" s="1" customFormat="1" ht="10.35" customHeight="1">
      <c r="B92" s="32"/>
      <c r="I92" s="88"/>
      <c r="L92" s="32"/>
    </row>
    <row r="93" spans="2:63" s="10" customFormat="1" ht="29.25" customHeight="1">
      <c r="B93" s="121"/>
      <c r="C93" s="122" t="s">
        <v>100</v>
      </c>
      <c r="D93" s="123" t="s">
        <v>57</v>
      </c>
      <c r="E93" s="123" t="s">
        <v>53</v>
      </c>
      <c r="F93" s="123" t="s">
        <v>54</v>
      </c>
      <c r="G93" s="123" t="s">
        <v>101</v>
      </c>
      <c r="H93" s="123" t="s">
        <v>102</v>
      </c>
      <c r="I93" s="124" t="s">
        <v>103</v>
      </c>
      <c r="J93" s="123" t="s">
        <v>91</v>
      </c>
      <c r="K93" s="125" t="s">
        <v>104</v>
      </c>
      <c r="L93" s="121"/>
      <c r="M93" s="56" t="s">
        <v>3</v>
      </c>
      <c r="N93" s="57" t="s">
        <v>42</v>
      </c>
      <c r="O93" s="57" t="s">
        <v>105</v>
      </c>
      <c r="P93" s="57" t="s">
        <v>106</v>
      </c>
      <c r="Q93" s="57" t="s">
        <v>107</v>
      </c>
      <c r="R93" s="57" t="s">
        <v>108</v>
      </c>
      <c r="S93" s="57" t="s">
        <v>109</v>
      </c>
      <c r="T93" s="58" t="s">
        <v>110</v>
      </c>
    </row>
    <row r="94" spans="2:63" s="1" customFormat="1" ht="22.9" customHeight="1">
      <c r="B94" s="32"/>
      <c r="C94" s="61" t="s">
        <v>111</v>
      </c>
      <c r="I94" s="88"/>
      <c r="J94" s="126">
        <f>BK94</f>
        <v>158117.35</v>
      </c>
      <c r="L94" s="32"/>
      <c r="M94" s="59"/>
      <c r="N94" s="50"/>
      <c r="O94" s="50"/>
      <c r="P94" s="127">
        <f>P95+P401+P713</f>
        <v>0</v>
      </c>
      <c r="Q94" s="50"/>
      <c r="R94" s="127">
        <f>R95+R401+R713</f>
        <v>79.328325300000003</v>
      </c>
      <c r="S94" s="50"/>
      <c r="T94" s="128">
        <f>T95+T401+T713</f>
        <v>49.278997000000011</v>
      </c>
      <c r="AT94" s="17" t="s">
        <v>71</v>
      </c>
      <c r="AU94" s="17" t="s">
        <v>92</v>
      </c>
      <c r="BK94" s="129">
        <f>BK95+BK401+BK713</f>
        <v>158117.35</v>
      </c>
    </row>
    <row r="95" spans="2:63" s="11" customFormat="1" ht="25.9" customHeight="1">
      <c r="B95" s="130"/>
      <c r="D95" s="131" t="s">
        <v>71</v>
      </c>
      <c r="E95" s="132" t="s">
        <v>185</v>
      </c>
      <c r="F95" s="132" t="s">
        <v>186</v>
      </c>
      <c r="I95" s="133"/>
      <c r="J95" s="134">
        <f>BK95</f>
        <v>0</v>
      </c>
      <c r="L95" s="130"/>
      <c r="M95" s="135"/>
      <c r="N95" s="136"/>
      <c r="O95" s="136"/>
      <c r="P95" s="137">
        <f>P96+P193+P382+P398</f>
        <v>0</v>
      </c>
      <c r="Q95" s="136"/>
      <c r="R95" s="137">
        <f>R96+R193+R382+R398</f>
        <v>51.564693169999998</v>
      </c>
      <c r="S95" s="136"/>
      <c r="T95" s="138">
        <f>T96+T193+T382+T398</f>
        <v>48.763081000000014</v>
      </c>
      <c r="AR95" s="131" t="s">
        <v>80</v>
      </c>
      <c r="AT95" s="139" t="s">
        <v>71</v>
      </c>
      <c r="AU95" s="139" t="s">
        <v>72</v>
      </c>
      <c r="AY95" s="131" t="s">
        <v>115</v>
      </c>
      <c r="BK95" s="140">
        <f>BK96+BK193+BK382+BK398</f>
        <v>0</v>
      </c>
    </row>
    <row r="96" spans="2:63" s="11" customFormat="1" ht="22.9" customHeight="1">
      <c r="B96" s="130"/>
      <c r="D96" s="131" t="s">
        <v>71</v>
      </c>
      <c r="E96" s="141" t="s">
        <v>151</v>
      </c>
      <c r="F96" s="141" t="s">
        <v>187</v>
      </c>
      <c r="I96" s="133"/>
      <c r="J96" s="142">
        <f>BK96</f>
        <v>0</v>
      </c>
      <c r="L96" s="130"/>
      <c r="M96" s="135"/>
      <c r="N96" s="136"/>
      <c r="O96" s="136"/>
      <c r="P96" s="137">
        <f>SUM(P97:P192)</f>
        <v>0</v>
      </c>
      <c r="Q96" s="136"/>
      <c r="R96" s="137">
        <f>SUM(R97:R192)</f>
        <v>29.882542239999999</v>
      </c>
      <c r="S96" s="136"/>
      <c r="T96" s="138">
        <f>SUM(T97:T192)</f>
        <v>0</v>
      </c>
      <c r="AR96" s="131" t="s">
        <v>80</v>
      </c>
      <c r="AT96" s="139" t="s">
        <v>71</v>
      </c>
      <c r="AU96" s="139" t="s">
        <v>80</v>
      </c>
      <c r="AY96" s="131" t="s">
        <v>115</v>
      </c>
      <c r="BK96" s="140">
        <f>SUM(BK97:BK192)</f>
        <v>0</v>
      </c>
    </row>
    <row r="97" spans="2:65" s="1" customFormat="1" ht="16.5" customHeight="1">
      <c r="B97" s="143"/>
      <c r="C97" s="144" t="s">
        <v>80</v>
      </c>
      <c r="D97" s="144" t="s">
        <v>118</v>
      </c>
      <c r="E97" s="145" t="s">
        <v>188</v>
      </c>
      <c r="F97" s="146" t="s">
        <v>189</v>
      </c>
      <c r="G97" s="147" t="s">
        <v>190</v>
      </c>
      <c r="H97" s="148">
        <v>127.75</v>
      </c>
      <c r="I97" s="149"/>
      <c r="J97" s="150">
        <f>ROUND(I97*H97,2)</f>
        <v>0</v>
      </c>
      <c r="K97" s="146" t="s">
        <v>122</v>
      </c>
      <c r="L97" s="32"/>
      <c r="M97" s="151" t="s">
        <v>3</v>
      </c>
      <c r="N97" s="152" t="s">
        <v>43</v>
      </c>
      <c r="O97" s="52"/>
      <c r="P97" s="153">
        <f>O97*H97</f>
        <v>0</v>
      </c>
      <c r="Q97" s="153">
        <v>7.3499999999999998E-3</v>
      </c>
      <c r="R97" s="153">
        <f>Q97*H97</f>
        <v>0.93896249999999992</v>
      </c>
      <c r="S97" s="153">
        <v>0</v>
      </c>
      <c r="T97" s="154">
        <f>S97*H97</f>
        <v>0</v>
      </c>
      <c r="AR97" s="155" t="s">
        <v>129</v>
      </c>
      <c r="AT97" s="155" t="s">
        <v>118</v>
      </c>
      <c r="AU97" s="155" t="s">
        <v>82</v>
      </c>
      <c r="AY97" s="17" t="s">
        <v>115</v>
      </c>
      <c r="BE97" s="156">
        <f>IF(N97="základní",J97,0)</f>
        <v>0</v>
      </c>
      <c r="BF97" s="156">
        <f>IF(N97="snížená",J97,0)</f>
        <v>0</v>
      </c>
      <c r="BG97" s="156">
        <f>IF(N97="zákl. přenesená",J97,0)</f>
        <v>0</v>
      </c>
      <c r="BH97" s="156">
        <f>IF(N97="sníž. přenesená",J97,0)</f>
        <v>0</v>
      </c>
      <c r="BI97" s="156">
        <f>IF(N97="nulová",J97,0)</f>
        <v>0</v>
      </c>
      <c r="BJ97" s="17" t="s">
        <v>80</v>
      </c>
      <c r="BK97" s="156">
        <f>ROUND(I97*H97,2)</f>
        <v>0</v>
      </c>
      <c r="BL97" s="17" t="s">
        <v>129</v>
      </c>
      <c r="BM97" s="155" t="s">
        <v>191</v>
      </c>
    </row>
    <row r="98" spans="2:65" s="1" customFormat="1">
      <c r="B98" s="32"/>
      <c r="D98" s="157" t="s">
        <v>125</v>
      </c>
      <c r="F98" s="158" t="s">
        <v>192</v>
      </c>
      <c r="I98" s="88"/>
      <c r="L98" s="32"/>
      <c r="M98" s="159"/>
      <c r="N98" s="52"/>
      <c r="O98" s="52"/>
      <c r="P98" s="52"/>
      <c r="Q98" s="52"/>
      <c r="R98" s="52"/>
      <c r="S98" s="52"/>
      <c r="T98" s="53"/>
      <c r="AT98" s="17" t="s">
        <v>125</v>
      </c>
      <c r="AU98" s="17" t="s">
        <v>82</v>
      </c>
    </row>
    <row r="99" spans="2:65" s="12" customFormat="1">
      <c r="B99" s="160"/>
      <c r="D99" s="157" t="s">
        <v>126</v>
      </c>
      <c r="E99" s="161" t="s">
        <v>3</v>
      </c>
      <c r="F99" s="162" t="s">
        <v>193</v>
      </c>
      <c r="H99" s="161" t="s">
        <v>3</v>
      </c>
      <c r="I99" s="163"/>
      <c r="L99" s="160"/>
      <c r="M99" s="164"/>
      <c r="N99" s="165"/>
      <c r="O99" s="165"/>
      <c r="P99" s="165"/>
      <c r="Q99" s="165"/>
      <c r="R99" s="165"/>
      <c r="S99" s="165"/>
      <c r="T99" s="166"/>
      <c r="AT99" s="161" t="s">
        <v>126</v>
      </c>
      <c r="AU99" s="161" t="s">
        <v>82</v>
      </c>
      <c r="AV99" s="12" t="s">
        <v>80</v>
      </c>
      <c r="AW99" s="12" t="s">
        <v>33</v>
      </c>
      <c r="AX99" s="12" t="s">
        <v>72</v>
      </c>
      <c r="AY99" s="161" t="s">
        <v>115</v>
      </c>
    </row>
    <row r="100" spans="2:65" s="12" customFormat="1">
      <c r="B100" s="160"/>
      <c r="D100" s="157" t="s">
        <v>126</v>
      </c>
      <c r="E100" s="161" t="s">
        <v>3</v>
      </c>
      <c r="F100" s="162" t="s">
        <v>194</v>
      </c>
      <c r="H100" s="161" t="s">
        <v>3</v>
      </c>
      <c r="I100" s="163"/>
      <c r="L100" s="160"/>
      <c r="M100" s="164"/>
      <c r="N100" s="165"/>
      <c r="O100" s="165"/>
      <c r="P100" s="165"/>
      <c r="Q100" s="165"/>
      <c r="R100" s="165"/>
      <c r="S100" s="165"/>
      <c r="T100" s="166"/>
      <c r="AT100" s="161" t="s">
        <v>126</v>
      </c>
      <c r="AU100" s="161" t="s">
        <v>82</v>
      </c>
      <c r="AV100" s="12" t="s">
        <v>80</v>
      </c>
      <c r="AW100" s="12" t="s">
        <v>33</v>
      </c>
      <c r="AX100" s="12" t="s">
        <v>72</v>
      </c>
      <c r="AY100" s="161" t="s">
        <v>115</v>
      </c>
    </row>
    <row r="101" spans="2:65" s="13" customFormat="1">
      <c r="B101" s="167"/>
      <c r="D101" s="157" t="s">
        <v>126</v>
      </c>
      <c r="E101" s="168" t="s">
        <v>3</v>
      </c>
      <c r="F101" s="169" t="s">
        <v>195</v>
      </c>
      <c r="H101" s="170">
        <v>19.163</v>
      </c>
      <c r="I101" s="171"/>
      <c r="L101" s="167"/>
      <c r="M101" s="172"/>
      <c r="N101" s="173"/>
      <c r="O101" s="173"/>
      <c r="P101" s="173"/>
      <c r="Q101" s="173"/>
      <c r="R101" s="173"/>
      <c r="S101" s="173"/>
      <c r="T101" s="174"/>
      <c r="AT101" s="168" t="s">
        <v>126</v>
      </c>
      <c r="AU101" s="168" t="s">
        <v>82</v>
      </c>
      <c r="AV101" s="13" t="s">
        <v>82</v>
      </c>
      <c r="AW101" s="13" t="s">
        <v>33</v>
      </c>
      <c r="AX101" s="13" t="s">
        <v>72</v>
      </c>
      <c r="AY101" s="168" t="s">
        <v>115</v>
      </c>
    </row>
    <row r="102" spans="2:65" s="13" customFormat="1">
      <c r="B102" s="167"/>
      <c r="D102" s="157" t="s">
        <v>126</v>
      </c>
      <c r="E102" s="168" t="s">
        <v>3</v>
      </c>
      <c r="F102" s="169" t="s">
        <v>196</v>
      </c>
      <c r="H102" s="170">
        <v>59.234000000000002</v>
      </c>
      <c r="I102" s="171"/>
      <c r="L102" s="167"/>
      <c r="M102" s="172"/>
      <c r="N102" s="173"/>
      <c r="O102" s="173"/>
      <c r="P102" s="173"/>
      <c r="Q102" s="173"/>
      <c r="R102" s="173"/>
      <c r="S102" s="173"/>
      <c r="T102" s="174"/>
      <c r="AT102" s="168" t="s">
        <v>126</v>
      </c>
      <c r="AU102" s="168" t="s">
        <v>82</v>
      </c>
      <c r="AV102" s="13" t="s">
        <v>82</v>
      </c>
      <c r="AW102" s="13" t="s">
        <v>33</v>
      </c>
      <c r="AX102" s="13" t="s">
        <v>72</v>
      </c>
      <c r="AY102" s="168" t="s">
        <v>115</v>
      </c>
    </row>
    <row r="103" spans="2:65" s="12" customFormat="1">
      <c r="B103" s="160"/>
      <c r="D103" s="157" t="s">
        <v>126</v>
      </c>
      <c r="E103" s="161" t="s">
        <v>3</v>
      </c>
      <c r="F103" s="162" t="s">
        <v>193</v>
      </c>
      <c r="H103" s="161" t="s">
        <v>3</v>
      </c>
      <c r="I103" s="163"/>
      <c r="L103" s="160"/>
      <c r="M103" s="164"/>
      <c r="N103" s="165"/>
      <c r="O103" s="165"/>
      <c r="P103" s="165"/>
      <c r="Q103" s="165"/>
      <c r="R103" s="165"/>
      <c r="S103" s="165"/>
      <c r="T103" s="166"/>
      <c r="AT103" s="161" t="s">
        <v>126</v>
      </c>
      <c r="AU103" s="161" t="s">
        <v>82</v>
      </c>
      <c r="AV103" s="12" t="s">
        <v>80</v>
      </c>
      <c r="AW103" s="12" t="s">
        <v>33</v>
      </c>
      <c r="AX103" s="12" t="s">
        <v>72</v>
      </c>
      <c r="AY103" s="161" t="s">
        <v>115</v>
      </c>
    </row>
    <row r="104" spans="2:65" s="12" customFormat="1">
      <c r="B104" s="160"/>
      <c r="D104" s="157" t="s">
        <v>126</v>
      </c>
      <c r="E104" s="161" t="s">
        <v>3</v>
      </c>
      <c r="F104" s="162" t="s">
        <v>197</v>
      </c>
      <c r="H104" s="161" t="s">
        <v>3</v>
      </c>
      <c r="I104" s="163"/>
      <c r="L104" s="160"/>
      <c r="M104" s="164"/>
      <c r="N104" s="165"/>
      <c r="O104" s="165"/>
      <c r="P104" s="165"/>
      <c r="Q104" s="165"/>
      <c r="R104" s="165"/>
      <c r="S104" s="165"/>
      <c r="T104" s="166"/>
      <c r="AT104" s="161" t="s">
        <v>126</v>
      </c>
      <c r="AU104" s="161" t="s">
        <v>82</v>
      </c>
      <c r="AV104" s="12" t="s">
        <v>80</v>
      </c>
      <c r="AW104" s="12" t="s">
        <v>33</v>
      </c>
      <c r="AX104" s="12" t="s">
        <v>72</v>
      </c>
      <c r="AY104" s="161" t="s">
        <v>115</v>
      </c>
    </row>
    <row r="105" spans="2:65" s="13" customFormat="1">
      <c r="B105" s="167"/>
      <c r="D105" s="157" t="s">
        <v>126</v>
      </c>
      <c r="E105" s="168" t="s">
        <v>3</v>
      </c>
      <c r="F105" s="169" t="s">
        <v>198</v>
      </c>
      <c r="H105" s="170">
        <v>18.263000000000002</v>
      </c>
      <c r="I105" s="171"/>
      <c r="L105" s="167"/>
      <c r="M105" s="172"/>
      <c r="N105" s="173"/>
      <c r="O105" s="173"/>
      <c r="P105" s="173"/>
      <c r="Q105" s="173"/>
      <c r="R105" s="173"/>
      <c r="S105" s="173"/>
      <c r="T105" s="174"/>
      <c r="AT105" s="168" t="s">
        <v>126</v>
      </c>
      <c r="AU105" s="168" t="s">
        <v>82</v>
      </c>
      <c r="AV105" s="13" t="s">
        <v>82</v>
      </c>
      <c r="AW105" s="13" t="s">
        <v>33</v>
      </c>
      <c r="AX105" s="13" t="s">
        <v>72</v>
      </c>
      <c r="AY105" s="168" t="s">
        <v>115</v>
      </c>
    </row>
    <row r="106" spans="2:65" s="13" customFormat="1">
      <c r="B106" s="167"/>
      <c r="D106" s="157" t="s">
        <v>126</v>
      </c>
      <c r="E106" s="168" t="s">
        <v>3</v>
      </c>
      <c r="F106" s="169" t="s">
        <v>199</v>
      </c>
      <c r="H106" s="170">
        <v>23.54</v>
      </c>
      <c r="I106" s="171"/>
      <c r="L106" s="167"/>
      <c r="M106" s="172"/>
      <c r="N106" s="173"/>
      <c r="O106" s="173"/>
      <c r="P106" s="173"/>
      <c r="Q106" s="173"/>
      <c r="R106" s="173"/>
      <c r="S106" s="173"/>
      <c r="T106" s="174"/>
      <c r="AT106" s="168" t="s">
        <v>126</v>
      </c>
      <c r="AU106" s="168" t="s">
        <v>82</v>
      </c>
      <c r="AV106" s="13" t="s">
        <v>82</v>
      </c>
      <c r="AW106" s="13" t="s">
        <v>33</v>
      </c>
      <c r="AX106" s="13" t="s">
        <v>72</v>
      </c>
      <c r="AY106" s="168" t="s">
        <v>115</v>
      </c>
    </row>
    <row r="107" spans="2:65" s="13" customFormat="1">
      <c r="B107" s="167"/>
      <c r="D107" s="157" t="s">
        <v>126</v>
      </c>
      <c r="E107" s="168" t="s">
        <v>3</v>
      </c>
      <c r="F107" s="169" t="s">
        <v>200</v>
      </c>
      <c r="H107" s="170">
        <v>7.55</v>
      </c>
      <c r="I107" s="171"/>
      <c r="L107" s="167"/>
      <c r="M107" s="172"/>
      <c r="N107" s="173"/>
      <c r="O107" s="173"/>
      <c r="P107" s="173"/>
      <c r="Q107" s="173"/>
      <c r="R107" s="173"/>
      <c r="S107" s="173"/>
      <c r="T107" s="174"/>
      <c r="AT107" s="168" t="s">
        <v>126</v>
      </c>
      <c r="AU107" s="168" t="s">
        <v>82</v>
      </c>
      <c r="AV107" s="13" t="s">
        <v>82</v>
      </c>
      <c r="AW107" s="13" t="s">
        <v>33</v>
      </c>
      <c r="AX107" s="13" t="s">
        <v>72</v>
      </c>
      <c r="AY107" s="168" t="s">
        <v>115</v>
      </c>
    </row>
    <row r="108" spans="2:65" s="14" customFormat="1">
      <c r="B108" s="175"/>
      <c r="D108" s="157" t="s">
        <v>126</v>
      </c>
      <c r="E108" s="176" t="s">
        <v>3</v>
      </c>
      <c r="F108" s="177" t="s">
        <v>128</v>
      </c>
      <c r="H108" s="178">
        <v>127.75</v>
      </c>
      <c r="I108" s="179"/>
      <c r="L108" s="175"/>
      <c r="M108" s="180"/>
      <c r="N108" s="181"/>
      <c r="O108" s="181"/>
      <c r="P108" s="181"/>
      <c r="Q108" s="181"/>
      <c r="R108" s="181"/>
      <c r="S108" s="181"/>
      <c r="T108" s="182"/>
      <c r="AT108" s="176" t="s">
        <v>126</v>
      </c>
      <c r="AU108" s="176" t="s">
        <v>82</v>
      </c>
      <c r="AV108" s="14" t="s">
        <v>129</v>
      </c>
      <c r="AW108" s="14" t="s">
        <v>33</v>
      </c>
      <c r="AX108" s="14" t="s">
        <v>80</v>
      </c>
      <c r="AY108" s="176" t="s">
        <v>115</v>
      </c>
    </row>
    <row r="109" spans="2:65" s="1" customFormat="1" ht="16.5" customHeight="1">
      <c r="B109" s="143"/>
      <c r="C109" s="144" t="s">
        <v>82</v>
      </c>
      <c r="D109" s="144" t="s">
        <v>118</v>
      </c>
      <c r="E109" s="145" t="s">
        <v>201</v>
      </c>
      <c r="F109" s="146" t="s">
        <v>202</v>
      </c>
      <c r="G109" s="147" t="s">
        <v>190</v>
      </c>
      <c r="H109" s="148">
        <v>127.75</v>
      </c>
      <c r="I109" s="149"/>
      <c r="J109" s="150">
        <f>ROUND(I109*H109,2)</f>
        <v>0</v>
      </c>
      <c r="K109" s="146" t="s">
        <v>122</v>
      </c>
      <c r="L109" s="32"/>
      <c r="M109" s="151" t="s">
        <v>3</v>
      </c>
      <c r="N109" s="152" t="s">
        <v>43</v>
      </c>
      <c r="O109" s="52"/>
      <c r="P109" s="153">
        <f>O109*H109</f>
        <v>0</v>
      </c>
      <c r="Q109" s="153">
        <v>2.5999999999999998E-4</v>
      </c>
      <c r="R109" s="153">
        <f>Q109*H109</f>
        <v>3.3214999999999995E-2</v>
      </c>
      <c r="S109" s="153">
        <v>0</v>
      </c>
      <c r="T109" s="154">
        <f>S109*H109</f>
        <v>0</v>
      </c>
      <c r="AR109" s="155" t="s">
        <v>129</v>
      </c>
      <c r="AT109" s="155" t="s">
        <v>118</v>
      </c>
      <c r="AU109" s="155" t="s">
        <v>82</v>
      </c>
      <c r="AY109" s="17" t="s">
        <v>115</v>
      </c>
      <c r="BE109" s="156">
        <f>IF(N109="základní",J109,0)</f>
        <v>0</v>
      </c>
      <c r="BF109" s="156">
        <f>IF(N109="snížená",J109,0)</f>
        <v>0</v>
      </c>
      <c r="BG109" s="156">
        <f>IF(N109="zákl. přenesená",J109,0)</f>
        <v>0</v>
      </c>
      <c r="BH109" s="156">
        <f>IF(N109="sníž. přenesená",J109,0)</f>
        <v>0</v>
      </c>
      <c r="BI109" s="156">
        <f>IF(N109="nulová",J109,0)</f>
        <v>0</v>
      </c>
      <c r="BJ109" s="17" t="s">
        <v>80</v>
      </c>
      <c r="BK109" s="156">
        <f>ROUND(I109*H109,2)</f>
        <v>0</v>
      </c>
      <c r="BL109" s="17" t="s">
        <v>129</v>
      </c>
      <c r="BM109" s="155" t="s">
        <v>203</v>
      </c>
    </row>
    <row r="110" spans="2:65" s="1" customFormat="1">
      <c r="B110" s="32"/>
      <c r="D110" s="157" t="s">
        <v>125</v>
      </c>
      <c r="F110" s="158" t="s">
        <v>204</v>
      </c>
      <c r="I110" s="88"/>
      <c r="L110" s="32"/>
      <c r="M110" s="159"/>
      <c r="N110" s="52"/>
      <c r="O110" s="52"/>
      <c r="P110" s="52"/>
      <c r="Q110" s="52"/>
      <c r="R110" s="52"/>
      <c r="S110" s="52"/>
      <c r="T110" s="53"/>
      <c r="AT110" s="17" t="s">
        <v>125</v>
      </c>
      <c r="AU110" s="17" t="s">
        <v>82</v>
      </c>
    </row>
    <row r="111" spans="2:65" s="12" customFormat="1">
      <c r="B111" s="160"/>
      <c r="D111" s="157" t="s">
        <v>126</v>
      </c>
      <c r="E111" s="161" t="s">
        <v>3</v>
      </c>
      <c r="F111" s="162" t="s">
        <v>193</v>
      </c>
      <c r="H111" s="161" t="s">
        <v>3</v>
      </c>
      <c r="I111" s="163"/>
      <c r="L111" s="160"/>
      <c r="M111" s="164"/>
      <c r="N111" s="165"/>
      <c r="O111" s="165"/>
      <c r="P111" s="165"/>
      <c r="Q111" s="165"/>
      <c r="R111" s="165"/>
      <c r="S111" s="165"/>
      <c r="T111" s="166"/>
      <c r="AT111" s="161" t="s">
        <v>126</v>
      </c>
      <c r="AU111" s="161" t="s">
        <v>82</v>
      </c>
      <c r="AV111" s="12" t="s">
        <v>80</v>
      </c>
      <c r="AW111" s="12" t="s">
        <v>33</v>
      </c>
      <c r="AX111" s="12" t="s">
        <v>72</v>
      </c>
      <c r="AY111" s="161" t="s">
        <v>115</v>
      </c>
    </row>
    <row r="112" spans="2:65" s="12" customFormat="1">
      <c r="B112" s="160"/>
      <c r="D112" s="157" t="s">
        <v>126</v>
      </c>
      <c r="E112" s="161" t="s">
        <v>3</v>
      </c>
      <c r="F112" s="162" t="s">
        <v>194</v>
      </c>
      <c r="H112" s="161" t="s">
        <v>3</v>
      </c>
      <c r="I112" s="163"/>
      <c r="L112" s="160"/>
      <c r="M112" s="164"/>
      <c r="N112" s="165"/>
      <c r="O112" s="165"/>
      <c r="P112" s="165"/>
      <c r="Q112" s="165"/>
      <c r="R112" s="165"/>
      <c r="S112" s="165"/>
      <c r="T112" s="166"/>
      <c r="AT112" s="161" t="s">
        <v>126</v>
      </c>
      <c r="AU112" s="161" t="s">
        <v>82</v>
      </c>
      <c r="AV112" s="12" t="s">
        <v>80</v>
      </c>
      <c r="AW112" s="12" t="s">
        <v>33</v>
      </c>
      <c r="AX112" s="12" t="s">
        <v>72</v>
      </c>
      <c r="AY112" s="161" t="s">
        <v>115</v>
      </c>
    </row>
    <row r="113" spans="2:65" s="13" customFormat="1">
      <c r="B113" s="167"/>
      <c r="D113" s="157" t="s">
        <v>126</v>
      </c>
      <c r="E113" s="168" t="s">
        <v>3</v>
      </c>
      <c r="F113" s="169" t="s">
        <v>195</v>
      </c>
      <c r="H113" s="170">
        <v>19.163</v>
      </c>
      <c r="I113" s="171"/>
      <c r="L113" s="167"/>
      <c r="M113" s="172"/>
      <c r="N113" s="173"/>
      <c r="O113" s="173"/>
      <c r="P113" s="173"/>
      <c r="Q113" s="173"/>
      <c r="R113" s="173"/>
      <c r="S113" s="173"/>
      <c r="T113" s="174"/>
      <c r="AT113" s="168" t="s">
        <v>126</v>
      </c>
      <c r="AU113" s="168" t="s">
        <v>82</v>
      </c>
      <c r="AV113" s="13" t="s">
        <v>82</v>
      </c>
      <c r="AW113" s="13" t="s">
        <v>33</v>
      </c>
      <c r="AX113" s="13" t="s">
        <v>72</v>
      </c>
      <c r="AY113" s="168" t="s">
        <v>115</v>
      </c>
    </row>
    <row r="114" spans="2:65" s="13" customFormat="1">
      <c r="B114" s="167"/>
      <c r="D114" s="157" t="s">
        <v>126</v>
      </c>
      <c r="E114" s="168" t="s">
        <v>3</v>
      </c>
      <c r="F114" s="169" t="s">
        <v>196</v>
      </c>
      <c r="H114" s="170">
        <v>59.234000000000002</v>
      </c>
      <c r="I114" s="171"/>
      <c r="L114" s="167"/>
      <c r="M114" s="172"/>
      <c r="N114" s="173"/>
      <c r="O114" s="173"/>
      <c r="P114" s="173"/>
      <c r="Q114" s="173"/>
      <c r="R114" s="173"/>
      <c r="S114" s="173"/>
      <c r="T114" s="174"/>
      <c r="AT114" s="168" t="s">
        <v>126</v>
      </c>
      <c r="AU114" s="168" t="s">
        <v>82</v>
      </c>
      <c r="AV114" s="13" t="s">
        <v>82</v>
      </c>
      <c r="AW114" s="13" t="s">
        <v>33</v>
      </c>
      <c r="AX114" s="13" t="s">
        <v>72</v>
      </c>
      <c r="AY114" s="168" t="s">
        <v>115</v>
      </c>
    </row>
    <row r="115" spans="2:65" s="12" customFormat="1">
      <c r="B115" s="160"/>
      <c r="D115" s="157" t="s">
        <v>126</v>
      </c>
      <c r="E115" s="161" t="s">
        <v>3</v>
      </c>
      <c r="F115" s="162" t="s">
        <v>193</v>
      </c>
      <c r="H115" s="161" t="s">
        <v>3</v>
      </c>
      <c r="I115" s="163"/>
      <c r="L115" s="160"/>
      <c r="M115" s="164"/>
      <c r="N115" s="165"/>
      <c r="O115" s="165"/>
      <c r="P115" s="165"/>
      <c r="Q115" s="165"/>
      <c r="R115" s="165"/>
      <c r="S115" s="165"/>
      <c r="T115" s="166"/>
      <c r="AT115" s="161" t="s">
        <v>126</v>
      </c>
      <c r="AU115" s="161" t="s">
        <v>82</v>
      </c>
      <c r="AV115" s="12" t="s">
        <v>80</v>
      </c>
      <c r="AW115" s="12" t="s">
        <v>33</v>
      </c>
      <c r="AX115" s="12" t="s">
        <v>72</v>
      </c>
      <c r="AY115" s="161" t="s">
        <v>115</v>
      </c>
    </row>
    <row r="116" spans="2:65" s="12" customFormat="1">
      <c r="B116" s="160"/>
      <c r="D116" s="157" t="s">
        <v>126</v>
      </c>
      <c r="E116" s="161" t="s">
        <v>3</v>
      </c>
      <c r="F116" s="162" t="s">
        <v>197</v>
      </c>
      <c r="H116" s="161" t="s">
        <v>3</v>
      </c>
      <c r="I116" s="163"/>
      <c r="L116" s="160"/>
      <c r="M116" s="164"/>
      <c r="N116" s="165"/>
      <c r="O116" s="165"/>
      <c r="P116" s="165"/>
      <c r="Q116" s="165"/>
      <c r="R116" s="165"/>
      <c r="S116" s="165"/>
      <c r="T116" s="166"/>
      <c r="AT116" s="161" t="s">
        <v>126</v>
      </c>
      <c r="AU116" s="161" t="s">
        <v>82</v>
      </c>
      <c r="AV116" s="12" t="s">
        <v>80</v>
      </c>
      <c r="AW116" s="12" t="s">
        <v>33</v>
      </c>
      <c r="AX116" s="12" t="s">
        <v>72</v>
      </c>
      <c r="AY116" s="161" t="s">
        <v>115</v>
      </c>
    </row>
    <row r="117" spans="2:65" s="13" customFormat="1">
      <c r="B117" s="167"/>
      <c r="D117" s="157" t="s">
        <v>126</v>
      </c>
      <c r="E117" s="168" t="s">
        <v>3</v>
      </c>
      <c r="F117" s="169" t="s">
        <v>198</v>
      </c>
      <c r="H117" s="170">
        <v>18.263000000000002</v>
      </c>
      <c r="I117" s="171"/>
      <c r="L117" s="167"/>
      <c r="M117" s="172"/>
      <c r="N117" s="173"/>
      <c r="O117" s="173"/>
      <c r="P117" s="173"/>
      <c r="Q117" s="173"/>
      <c r="R117" s="173"/>
      <c r="S117" s="173"/>
      <c r="T117" s="174"/>
      <c r="AT117" s="168" t="s">
        <v>126</v>
      </c>
      <c r="AU117" s="168" t="s">
        <v>82</v>
      </c>
      <c r="AV117" s="13" t="s">
        <v>82</v>
      </c>
      <c r="AW117" s="13" t="s">
        <v>33</v>
      </c>
      <c r="AX117" s="13" t="s">
        <v>72</v>
      </c>
      <c r="AY117" s="168" t="s">
        <v>115</v>
      </c>
    </row>
    <row r="118" spans="2:65" s="13" customFormat="1">
      <c r="B118" s="167"/>
      <c r="D118" s="157" t="s">
        <v>126</v>
      </c>
      <c r="E118" s="168" t="s">
        <v>3</v>
      </c>
      <c r="F118" s="169" t="s">
        <v>199</v>
      </c>
      <c r="H118" s="170">
        <v>23.54</v>
      </c>
      <c r="I118" s="171"/>
      <c r="L118" s="167"/>
      <c r="M118" s="172"/>
      <c r="N118" s="173"/>
      <c r="O118" s="173"/>
      <c r="P118" s="173"/>
      <c r="Q118" s="173"/>
      <c r="R118" s="173"/>
      <c r="S118" s="173"/>
      <c r="T118" s="174"/>
      <c r="AT118" s="168" t="s">
        <v>126</v>
      </c>
      <c r="AU118" s="168" t="s">
        <v>82</v>
      </c>
      <c r="AV118" s="13" t="s">
        <v>82</v>
      </c>
      <c r="AW118" s="13" t="s">
        <v>33</v>
      </c>
      <c r="AX118" s="13" t="s">
        <v>72</v>
      </c>
      <c r="AY118" s="168" t="s">
        <v>115</v>
      </c>
    </row>
    <row r="119" spans="2:65" s="13" customFormat="1">
      <c r="B119" s="167"/>
      <c r="D119" s="157" t="s">
        <v>126</v>
      </c>
      <c r="E119" s="168" t="s">
        <v>3</v>
      </c>
      <c r="F119" s="169" t="s">
        <v>200</v>
      </c>
      <c r="H119" s="170">
        <v>7.55</v>
      </c>
      <c r="I119" s="171"/>
      <c r="L119" s="167"/>
      <c r="M119" s="172"/>
      <c r="N119" s="173"/>
      <c r="O119" s="173"/>
      <c r="P119" s="173"/>
      <c r="Q119" s="173"/>
      <c r="R119" s="173"/>
      <c r="S119" s="173"/>
      <c r="T119" s="174"/>
      <c r="AT119" s="168" t="s">
        <v>126</v>
      </c>
      <c r="AU119" s="168" t="s">
        <v>82</v>
      </c>
      <c r="AV119" s="13" t="s">
        <v>82</v>
      </c>
      <c r="AW119" s="13" t="s">
        <v>33</v>
      </c>
      <c r="AX119" s="13" t="s">
        <v>72</v>
      </c>
      <c r="AY119" s="168" t="s">
        <v>115</v>
      </c>
    </row>
    <row r="120" spans="2:65" s="14" customFormat="1">
      <c r="B120" s="175"/>
      <c r="D120" s="157" t="s">
        <v>126</v>
      </c>
      <c r="E120" s="176" t="s">
        <v>3</v>
      </c>
      <c r="F120" s="177" t="s">
        <v>128</v>
      </c>
      <c r="H120" s="178">
        <v>127.75</v>
      </c>
      <c r="I120" s="179"/>
      <c r="L120" s="175"/>
      <c r="M120" s="180"/>
      <c r="N120" s="181"/>
      <c r="O120" s="181"/>
      <c r="P120" s="181"/>
      <c r="Q120" s="181"/>
      <c r="R120" s="181"/>
      <c r="S120" s="181"/>
      <c r="T120" s="182"/>
      <c r="AT120" s="176" t="s">
        <v>126</v>
      </c>
      <c r="AU120" s="176" t="s">
        <v>82</v>
      </c>
      <c r="AV120" s="14" t="s">
        <v>129</v>
      </c>
      <c r="AW120" s="14" t="s">
        <v>33</v>
      </c>
      <c r="AX120" s="14" t="s">
        <v>80</v>
      </c>
      <c r="AY120" s="176" t="s">
        <v>115</v>
      </c>
    </row>
    <row r="121" spans="2:65" s="1" customFormat="1" ht="16.5" customHeight="1">
      <c r="B121" s="143"/>
      <c r="C121" s="144" t="s">
        <v>134</v>
      </c>
      <c r="D121" s="144" t="s">
        <v>118</v>
      </c>
      <c r="E121" s="145" t="s">
        <v>205</v>
      </c>
      <c r="F121" s="146" t="s">
        <v>206</v>
      </c>
      <c r="G121" s="147" t="s">
        <v>190</v>
      </c>
      <c r="H121" s="148">
        <v>49.353000000000002</v>
      </c>
      <c r="I121" s="149"/>
      <c r="J121" s="150">
        <f>ROUND(I121*H121,2)</f>
        <v>0</v>
      </c>
      <c r="K121" s="146" t="s">
        <v>122</v>
      </c>
      <c r="L121" s="32"/>
      <c r="M121" s="151" t="s">
        <v>3</v>
      </c>
      <c r="N121" s="152" t="s">
        <v>43</v>
      </c>
      <c r="O121" s="52"/>
      <c r="P121" s="153">
        <f>O121*H121</f>
        <v>0</v>
      </c>
      <c r="Q121" s="153">
        <v>2.1000000000000001E-2</v>
      </c>
      <c r="R121" s="153">
        <f>Q121*H121</f>
        <v>1.036413</v>
      </c>
      <c r="S121" s="153">
        <v>0</v>
      </c>
      <c r="T121" s="154">
        <f>S121*H121</f>
        <v>0</v>
      </c>
      <c r="AR121" s="155" t="s">
        <v>129</v>
      </c>
      <c r="AT121" s="155" t="s">
        <v>118</v>
      </c>
      <c r="AU121" s="155" t="s">
        <v>82</v>
      </c>
      <c r="AY121" s="17" t="s">
        <v>115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7" t="s">
        <v>80</v>
      </c>
      <c r="BK121" s="156">
        <f>ROUND(I121*H121,2)</f>
        <v>0</v>
      </c>
      <c r="BL121" s="17" t="s">
        <v>129</v>
      </c>
      <c r="BM121" s="155" t="s">
        <v>207</v>
      </c>
    </row>
    <row r="122" spans="2:65" s="1" customFormat="1">
      <c r="B122" s="32"/>
      <c r="D122" s="157" t="s">
        <v>125</v>
      </c>
      <c r="F122" s="158" t="s">
        <v>208</v>
      </c>
      <c r="I122" s="88"/>
      <c r="L122" s="32"/>
      <c r="M122" s="159"/>
      <c r="N122" s="52"/>
      <c r="O122" s="52"/>
      <c r="P122" s="52"/>
      <c r="Q122" s="52"/>
      <c r="R122" s="52"/>
      <c r="S122" s="52"/>
      <c r="T122" s="53"/>
      <c r="AT122" s="17" t="s">
        <v>125</v>
      </c>
      <c r="AU122" s="17" t="s">
        <v>82</v>
      </c>
    </row>
    <row r="123" spans="2:65" s="12" customFormat="1">
      <c r="B123" s="160"/>
      <c r="D123" s="157" t="s">
        <v>126</v>
      </c>
      <c r="E123" s="161" t="s">
        <v>3</v>
      </c>
      <c r="F123" s="162" t="s">
        <v>193</v>
      </c>
      <c r="H123" s="161" t="s">
        <v>3</v>
      </c>
      <c r="I123" s="163"/>
      <c r="L123" s="160"/>
      <c r="M123" s="164"/>
      <c r="N123" s="165"/>
      <c r="O123" s="165"/>
      <c r="P123" s="165"/>
      <c r="Q123" s="165"/>
      <c r="R123" s="165"/>
      <c r="S123" s="165"/>
      <c r="T123" s="166"/>
      <c r="AT123" s="161" t="s">
        <v>126</v>
      </c>
      <c r="AU123" s="161" t="s">
        <v>82</v>
      </c>
      <c r="AV123" s="12" t="s">
        <v>80</v>
      </c>
      <c r="AW123" s="12" t="s">
        <v>33</v>
      </c>
      <c r="AX123" s="12" t="s">
        <v>72</v>
      </c>
      <c r="AY123" s="161" t="s">
        <v>115</v>
      </c>
    </row>
    <row r="124" spans="2:65" s="12" customFormat="1">
      <c r="B124" s="160"/>
      <c r="D124" s="157" t="s">
        <v>126</v>
      </c>
      <c r="E124" s="161" t="s">
        <v>3</v>
      </c>
      <c r="F124" s="162" t="s">
        <v>197</v>
      </c>
      <c r="H124" s="161" t="s">
        <v>3</v>
      </c>
      <c r="I124" s="163"/>
      <c r="L124" s="160"/>
      <c r="M124" s="164"/>
      <c r="N124" s="165"/>
      <c r="O124" s="165"/>
      <c r="P124" s="165"/>
      <c r="Q124" s="165"/>
      <c r="R124" s="165"/>
      <c r="S124" s="165"/>
      <c r="T124" s="166"/>
      <c r="AT124" s="161" t="s">
        <v>126</v>
      </c>
      <c r="AU124" s="161" t="s">
        <v>82</v>
      </c>
      <c r="AV124" s="12" t="s">
        <v>80</v>
      </c>
      <c r="AW124" s="12" t="s">
        <v>33</v>
      </c>
      <c r="AX124" s="12" t="s">
        <v>72</v>
      </c>
      <c r="AY124" s="161" t="s">
        <v>115</v>
      </c>
    </row>
    <row r="125" spans="2:65" s="13" customFormat="1">
      <c r="B125" s="167"/>
      <c r="D125" s="157" t="s">
        <v>126</v>
      </c>
      <c r="E125" s="168" t="s">
        <v>3</v>
      </c>
      <c r="F125" s="169" t="s">
        <v>198</v>
      </c>
      <c r="H125" s="170">
        <v>18.263000000000002</v>
      </c>
      <c r="I125" s="171"/>
      <c r="L125" s="167"/>
      <c r="M125" s="172"/>
      <c r="N125" s="173"/>
      <c r="O125" s="173"/>
      <c r="P125" s="173"/>
      <c r="Q125" s="173"/>
      <c r="R125" s="173"/>
      <c r="S125" s="173"/>
      <c r="T125" s="174"/>
      <c r="AT125" s="168" t="s">
        <v>126</v>
      </c>
      <c r="AU125" s="168" t="s">
        <v>82</v>
      </c>
      <c r="AV125" s="13" t="s">
        <v>82</v>
      </c>
      <c r="AW125" s="13" t="s">
        <v>33</v>
      </c>
      <c r="AX125" s="13" t="s">
        <v>72</v>
      </c>
      <c r="AY125" s="168" t="s">
        <v>115</v>
      </c>
    </row>
    <row r="126" spans="2:65" s="13" customFormat="1">
      <c r="B126" s="167"/>
      <c r="D126" s="157" t="s">
        <v>126</v>
      </c>
      <c r="E126" s="168" t="s">
        <v>3</v>
      </c>
      <c r="F126" s="169" t="s">
        <v>199</v>
      </c>
      <c r="H126" s="170">
        <v>23.54</v>
      </c>
      <c r="I126" s="171"/>
      <c r="L126" s="167"/>
      <c r="M126" s="172"/>
      <c r="N126" s="173"/>
      <c r="O126" s="173"/>
      <c r="P126" s="173"/>
      <c r="Q126" s="173"/>
      <c r="R126" s="173"/>
      <c r="S126" s="173"/>
      <c r="T126" s="174"/>
      <c r="AT126" s="168" t="s">
        <v>126</v>
      </c>
      <c r="AU126" s="168" t="s">
        <v>82</v>
      </c>
      <c r="AV126" s="13" t="s">
        <v>82</v>
      </c>
      <c r="AW126" s="13" t="s">
        <v>33</v>
      </c>
      <c r="AX126" s="13" t="s">
        <v>72</v>
      </c>
      <c r="AY126" s="168" t="s">
        <v>115</v>
      </c>
    </row>
    <row r="127" spans="2:65" s="13" customFormat="1">
      <c r="B127" s="167"/>
      <c r="D127" s="157" t="s">
        <v>126</v>
      </c>
      <c r="E127" s="168" t="s">
        <v>3</v>
      </c>
      <c r="F127" s="169" t="s">
        <v>200</v>
      </c>
      <c r="H127" s="170">
        <v>7.55</v>
      </c>
      <c r="I127" s="171"/>
      <c r="L127" s="167"/>
      <c r="M127" s="172"/>
      <c r="N127" s="173"/>
      <c r="O127" s="173"/>
      <c r="P127" s="173"/>
      <c r="Q127" s="173"/>
      <c r="R127" s="173"/>
      <c r="S127" s="173"/>
      <c r="T127" s="174"/>
      <c r="AT127" s="168" t="s">
        <v>126</v>
      </c>
      <c r="AU127" s="168" t="s">
        <v>82</v>
      </c>
      <c r="AV127" s="13" t="s">
        <v>82</v>
      </c>
      <c r="AW127" s="13" t="s">
        <v>33</v>
      </c>
      <c r="AX127" s="13" t="s">
        <v>72</v>
      </c>
      <c r="AY127" s="168" t="s">
        <v>115</v>
      </c>
    </row>
    <row r="128" spans="2:65" s="14" customFormat="1">
      <c r="B128" s="175"/>
      <c r="D128" s="157" t="s">
        <v>126</v>
      </c>
      <c r="E128" s="176" t="s">
        <v>3</v>
      </c>
      <c r="F128" s="177" t="s">
        <v>128</v>
      </c>
      <c r="H128" s="178">
        <v>49.353000000000002</v>
      </c>
      <c r="I128" s="179"/>
      <c r="L128" s="175"/>
      <c r="M128" s="180"/>
      <c r="N128" s="181"/>
      <c r="O128" s="181"/>
      <c r="P128" s="181"/>
      <c r="Q128" s="181"/>
      <c r="R128" s="181"/>
      <c r="S128" s="181"/>
      <c r="T128" s="182"/>
      <c r="AT128" s="176" t="s">
        <v>126</v>
      </c>
      <c r="AU128" s="176" t="s">
        <v>82</v>
      </c>
      <c r="AV128" s="14" t="s">
        <v>129</v>
      </c>
      <c r="AW128" s="14" t="s">
        <v>33</v>
      </c>
      <c r="AX128" s="14" t="s">
        <v>80</v>
      </c>
      <c r="AY128" s="176" t="s">
        <v>115</v>
      </c>
    </row>
    <row r="129" spans="2:65" s="1" customFormat="1" ht="16.5" customHeight="1">
      <c r="B129" s="143"/>
      <c r="C129" s="144" t="s">
        <v>129</v>
      </c>
      <c r="D129" s="144" t="s">
        <v>118</v>
      </c>
      <c r="E129" s="145" t="s">
        <v>209</v>
      </c>
      <c r="F129" s="146" t="s">
        <v>210</v>
      </c>
      <c r="G129" s="147" t="s">
        <v>190</v>
      </c>
      <c r="H129" s="148">
        <v>98.706000000000003</v>
      </c>
      <c r="I129" s="149"/>
      <c r="J129" s="150">
        <f>ROUND(I129*H129,2)</f>
        <v>0</v>
      </c>
      <c r="K129" s="146" t="s">
        <v>122</v>
      </c>
      <c r="L129" s="32"/>
      <c r="M129" s="151" t="s">
        <v>3</v>
      </c>
      <c r="N129" s="152" t="s">
        <v>43</v>
      </c>
      <c r="O129" s="52"/>
      <c r="P129" s="153">
        <f>O129*H129</f>
        <v>0</v>
      </c>
      <c r="Q129" s="153">
        <v>1.0500000000000001E-2</v>
      </c>
      <c r="R129" s="153">
        <f>Q129*H129</f>
        <v>1.036413</v>
      </c>
      <c r="S129" s="153">
        <v>0</v>
      </c>
      <c r="T129" s="154">
        <f>S129*H129</f>
        <v>0</v>
      </c>
      <c r="AR129" s="155" t="s">
        <v>129</v>
      </c>
      <c r="AT129" s="155" t="s">
        <v>118</v>
      </c>
      <c r="AU129" s="155" t="s">
        <v>82</v>
      </c>
      <c r="AY129" s="17" t="s">
        <v>115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7" t="s">
        <v>80</v>
      </c>
      <c r="BK129" s="156">
        <f>ROUND(I129*H129,2)</f>
        <v>0</v>
      </c>
      <c r="BL129" s="17" t="s">
        <v>129</v>
      </c>
      <c r="BM129" s="155" t="s">
        <v>211</v>
      </c>
    </row>
    <row r="130" spans="2:65" s="1" customFormat="1" ht="19.5">
      <c r="B130" s="32"/>
      <c r="D130" s="157" t="s">
        <v>125</v>
      </c>
      <c r="F130" s="158" t="s">
        <v>212</v>
      </c>
      <c r="I130" s="88"/>
      <c r="L130" s="32"/>
      <c r="M130" s="159"/>
      <c r="N130" s="52"/>
      <c r="O130" s="52"/>
      <c r="P130" s="52"/>
      <c r="Q130" s="52"/>
      <c r="R130" s="52"/>
      <c r="S130" s="52"/>
      <c r="T130" s="53"/>
      <c r="AT130" s="17" t="s">
        <v>125</v>
      </c>
      <c r="AU130" s="17" t="s">
        <v>82</v>
      </c>
    </row>
    <row r="131" spans="2:65" s="13" customFormat="1">
      <c r="B131" s="167"/>
      <c r="D131" s="157" t="s">
        <v>126</v>
      </c>
      <c r="E131" s="168" t="s">
        <v>3</v>
      </c>
      <c r="F131" s="169" t="s">
        <v>213</v>
      </c>
      <c r="H131" s="170">
        <v>98.706000000000003</v>
      </c>
      <c r="I131" s="171"/>
      <c r="L131" s="167"/>
      <c r="M131" s="172"/>
      <c r="N131" s="173"/>
      <c r="O131" s="173"/>
      <c r="P131" s="173"/>
      <c r="Q131" s="173"/>
      <c r="R131" s="173"/>
      <c r="S131" s="173"/>
      <c r="T131" s="174"/>
      <c r="AT131" s="168" t="s">
        <v>126</v>
      </c>
      <c r="AU131" s="168" t="s">
        <v>82</v>
      </c>
      <c r="AV131" s="13" t="s">
        <v>82</v>
      </c>
      <c r="AW131" s="13" t="s">
        <v>33</v>
      </c>
      <c r="AX131" s="13" t="s">
        <v>72</v>
      </c>
      <c r="AY131" s="168" t="s">
        <v>115</v>
      </c>
    </row>
    <row r="132" spans="2:65" s="14" customFormat="1">
      <c r="B132" s="175"/>
      <c r="D132" s="157" t="s">
        <v>126</v>
      </c>
      <c r="E132" s="176" t="s">
        <v>3</v>
      </c>
      <c r="F132" s="177" t="s">
        <v>128</v>
      </c>
      <c r="H132" s="178">
        <v>98.706000000000003</v>
      </c>
      <c r="I132" s="179"/>
      <c r="L132" s="175"/>
      <c r="M132" s="180"/>
      <c r="N132" s="181"/>
      <c r="O132" s="181"/>
      <c r="P132" s="181"/>
      <c r="Q132" s="181"/>
      <c r="R132" s="181"/>
      <c r="S132" s="181"/>
      <c r="T132" s="182"/>
      <c r="AT132" s="176" t="s">
        <v>126</v>
      </c>
      <c r="AU132" s="176" t="s">
        <v>82</v>
      </c>
      <c r="AV132" s="14" t="s">
        <v>129</v>
      </c>
      <c r="AW132" s="14" t="s">
        <v>33</v>
      </c>
      <c r="AX132" s="14" t="s">
        <v>80</v>
      </c>
      <c r="AY132" s="176" t="s">
        <v>115</v>
      </c>
    </row>
    <row r="133" spans="2:65" s="1" customFormat="1" ht="16.5" customHeight="1">
      <c r="B133" s="143"/>
      <c r="C133" s="144" t="s">
        <v>114</v>
      </c>
      <c r="D133" s="144" t="s">
        <v>118</v>
      </c>
      <c r="E133" s="145" t="s">
        <v>214</v>
      </c>
      <c r="F133" s="146" t="s">
        <v>215</v>
      </c>
      <c r="G133" s="147" t="s">
        <v>190</v>
      </c>
      <c r="H133" s="148">
        <v>78.397000000000006</v>
      </c>
      <c r="I133" s="149"/>
      <c r="J133" s="150">
        <f>ROUND(I133*H133,2)</f>
        <v>0</v>
      </c>
      <c r="K133" s="146" t="s">
        <v>122</v>
      </c>
      <c r="L133" s="32"/>
      <c r="M133" s="151" t="s">
        <v>3</v>
      </c>
      <c r="N133" s="152" t="s">
        <v>43</v>
      </c>
      <c r="O133" s="52"/>
      <c r="P133" s="153">
        <f>O133*H133</f>
        <v>0</v>
      </c>
      <c r="Q133" s="153">
        <v>3.4500000000000003E-2</v>
      </c>
      <c r="R133" s="153">
        <f>Q133*H133</f>
        <v>2.7046965000000003</v>
      </c>
      <c r="S133" s="153">
        <v>0</v>
      </c>
      <c r="T133" s="154">
        <f>S133*H133</f>
        <v>0</v>
      </c>
      <c r="AR133" s="155" t="s">
        <v>129</v>
      </c>
      <c r="AT133" s="155" t="s">
        <v>118</v>
      </c>
      <c r="AU133" s="155" t="s">
        <v>82</v>
      </c>
      <c r="AY133" s="17" t="s">
        <v>115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7" t="s">
        <v>80</v>
      </c>
      <c r="BK133" s="156">
        <f>ROUND(I133*H133,2)</f>
        <v>0</v>
      </c>
      <c r="BL133" s="17" t="s">
        <v>129</v>
      </c>
      <c r="BM133" s="155" t="s">
        <v>216</v>
      </c>
    </row>
    <row r="134" spans="2:65" s="1" customFormat="1" ht="19.5">
      <c r="B134" s="32"/>
      <c r="D134" s="157" t="s">
        <v>125</v>
      </c>
      <c r="F134" s="158" t="s">
        <v>217</v>
      </c>
      <c r="I134" s="88"/>
      <c r="L134" s="32"/>
      <c r="M134" s="159"/>
      <c r="N134" s="52"/>
      <c r="O134" s="52"/>
      <c r="P134" s="52"/>
      <c r="Q134" s="52"/>
      <c r="R134" s="52"/>
      <c r="S134" s="52"/>
      <c r="T134" s="53"/>
      <c r="AT134" s="17" t="s">
        <v>125</v>
      </c>
      <c r="AU134" s="17" t="s">
        <v>82</v>
      </c>
    </row>
    <row r="135" spans="2:65" s="12" customFormat="1">
      <c r="B135" s="160"/>
      <c r="D135" s="157" t="s">
        <v>126</v>
      </c>
      <c r="E135" s="161" t="s">
        <v>3</v>
      </c>
      <c r="F135" s="162" t="s">
        <v>193</v>
      </c>
      <c r="H135" s="161" t="s">
        <v>3</v>
      </c>
      <c r="I135" s="163"/>
      <c r="L135" s="160"/>
      <c r="M135" s="164"/>
      <c r="N135" s="165"/>
      <c r="O135" s="165"/>
      <c r="P135" s="165"/>
      <c r="Q135" s="165"/>
      <c r="R135" s="165"/>
      <c r="S135" s="165"/>
      <c r="T135" s="166"/>
      <c r="AT135" s="161" t="s">
        <v>126</v>
      </c>
      <c r="AU135" s="161" t="s">
        <v>82</v>
      </c>
      <c r="AV135" s="12" t="s">
        <v>80</v>
      </c>
      <c r="AW135" s="12" t="s">
        <v>33</v>
      </c>
      <c r="AX135" s="12" t="s">
        <v>72</v>
      </c>
      <c r="AY135" s="161" t="s">
        <v>115</v>
      </c>
    </row>
    <row r="136" spans="2:65" s="12" customFormat="1">
      <c r="B136" s="160"/>
      <c r="D136" s="157" t="s">
        <v>126</v>
      </c>
      <c r="E136" s="161" t="s">
        <v>3</v>
      </c>
      <c r="F136" s="162" t="s">
        <v>194</v>
      </c>
      <c r="H136" s="161" t="s">
        <v>3</v>
      </c>
      <c r="I136" s="163"/>
      <c r="L136" s="160"/>
      <c r="M136" s="164"/>
      <c r="N136" s="165"/>
      <c r="O136" s="165"/>
      <c r="P136" s="165"/>
      <c r="Q136" s="165"/>
      <c r="R136" s="165"/>
      <c r="S136" s="165"/>
      <c r="T136" s="166"/>
      <c r="AT136" s="161" t="s">
        <v>126</v>
      </c>
      <c r="AU136" s="161" t="s">
        <v>82</v>
      </c>
      <c r="AV136" s="12" t="s">
        <v>80</v>
      </c>
      <c r="AW136" s="12" t="s">
        <v>33</v>
      </c>
      <c r="AX136" s="12" t="s">
        <v>72</v>
      </c>
      <c r="AY136" s="161" t="s">
        <v>115</v>
      </c>
    </row>
    <row r="137" spans="2:65" s="13" customFormat="1">
      <c r="B137" s="167"/>
      <c r="D137" s="157" t="s">
        <v>126</v>
      </c>
      <c r="E137" s="168" t="s">
        <v>3</v>
      </c>
      <c r="F137" s="169" t="s">
        <v>195</v>
      </c>
      <c r="H137" s="170">
        <v>19.163</v>
      </c>
      <c r="I137" s="171"/>
      <c r="L137" s="167"/>
      <c r="M137" s="172"/>
      <c r="N137" s="173"/>
      <c r="O137" s="173"/>
      <c r="P137" s="173"/>
      <c r="Q137" s="173"/>
      <c r="R137" s="173"/>
      <c r="S137" s="173"/>
      <c r="T137" s="174"/>
      <c r="AT137" s="168" t="s">
        <v>126</v>
      </c>
      <c r="AU137" s="168" t="s">
        <v>82</v>
      </c>
      <c r="AV137" s="13" t="s">
        <v>82</v>
      </c>
      <c r="AW137" s="13" t="s">
        <v>33</v>
      </c>
      <c r="AX137" s="13" t="s">
        <v>72</v>
      </c>
      <c r="AY137" s="168" t="s">
        <v>115</v>
      </c>
    </row>
    <row r="138" spans="2:65" s="13" customFormat="1">
      <c r="B138" s="167"/>
      <c r="D138" s="157" t="s">
        <v>126</v>
      </c>
      <c r="E138" s="168" t="s">
        <v>3</v>
      </c>
      <c r="F138" s="169" t="s">
        <v>196</v>
      </c>
      <c r="H138" s="170">
        <v>59.234000000000002</v>
      </c>
      <c r="I138" s="171"/>
      <c r="L138" s="167"/>
      <c r="M138" s="172"/>
      <c r="N138" s="173"/>
      <c r="O138" s="173"/>
      <c r="P138" s="173"/>
      <c r="Q138" s="173"/>
      <c r="R138" s="173"/>
      <c r="S138" s="173"/>
      <c r="T138" s="174"/>
      <c r="AT138" s="168" t="s">
        <v>126</v>
      </c>
      <c r="AU138" s="168" t="s">
        <v>82</v>
      </c>
      <c r="AV138" s="13" t="s">
        <v>82</v>
      </c>
      <c r="AW138" s="13" t="s">
        <v>33</v>
      </c>
      <c r="AX138" s="13" t="s">
        <v>72</v>
      </c>
      <c r="AY138" s="168" t="s">
        <v>115</v>
      </c>
    </row>
    <row r="139" spans="2:65" s="14" customFormat="1">
      <c r="B139" s="175"/>
      <c r="D139" s="157" t="s">
        <v>126</v>
      </c>
      <c r="E139" s="176" t="s">
        <v>3</v>
      </c>
      <c r="F139" s="177" t="s">
        <v>128</v>
      </c>
      <c r="H139" s="178">
        <v>78.397000000000006</v>
      </c>
      <c r="I139" s="179"/>
      <c r="L139" s="175"/>
      <c r="M139" s="180"/>
      <c r="N139" s="181"/>
      <c r="O139" s="181"/>
      <c r="P139" s="181"/>
      <c r="Q139" s="181"/>
      <c r="R139" s="181"/>
      <c r="S139" s="181"/>
      <c r="T139" s="182"/>
      <c r="AT139" s="176" t="s">
        <v>126</v>
      </c>
      <c r="AU139" s="176" t="s">
        <v>82</v>
      </c>
      <c r="AV139" s="14" t="s">
        <v>129</v>
      </c>
      <c r="AW139" s="14" t="s">
        <v>33</v>
      </c>
      <c r="AX139" s="14" t="s">
        <v>80</v>
      </c>
      <c r="AY139" s="176" t="s">
        <v>115</v>
      </c>
    </row>
    <row r="140" spans="2:65" s="1" customFormat="1" ht="16.5" customHeight="1">
      <c r="B140" s="143"/>
      <c r="C140" s="144" t="s">
        <v>151</v>
      </c>
      <c r="D140" s="144" t="s">
        <v>118</v>
      </c>
      <c r="E140" s="145" t="s">
        <v>218</v>
      </c>
      <c r="F140" s="146" t="s">
        <v>219</v>
      </c>
      <c r="G140" s="147" t="s">
        <v>190</v>
      </c>
      <c r="H140" s="148">
        <v>106.72</v>
      </c>
      <c r="I140" s="149"/>
      <c r="J140" s="150">
        <f>ROUND(I140*H140,2)</f>
        <v>0</v>
      </c>
      <c r="K140" s="146" t="s">
        <v>122</v>
      </c>
      <c r="L140" s="32"/>
      <c r="M140" s="151" t="s">
        <v>3</v>
      </c>
      <c r="N140" s="152" t="s">
        <v>43</v>
      </c>
      <c r="O140" s="52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AR140" s="155" t="s">
        <v>129</v>
      </c>
      <c r="AT140" s="155" t="s">
        <v>118</v>
      </c>
      <c r="AU140" s="155" t="s">
        <v>82</v>
      </c>
      <c r="AY140" s="17" t="s">
        <v>115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7" t="s">
        <v>80</v>
      </c>
      <c r="BK140" s="156">
        <f>ROUND(I140*H140,2)</f>
        <v>0</v>
      </c>
      <c r="BL140" s="17" t="s">
        <v>129</v>
      </c>
      <c r="BM140" s="155" t="s">
        <v>220</v>
      </c>
    </row>
    <row r="141" spans="2:65" s="1" customFormat="1">
      <c r="B141" s="32"/>
      <c r="D141" s="157" t="s">
        <v>125</v>
      </c>
      <c r="F141" s="158" t="s">
        <v>221</v>
      </c>
      <c r="I141" s="88"/>
      <c r="L141" s="32"/>
      <c r="M141" s="159"/>
      <c r="N141" s="52"/>
      <c r="O141" s="52"/>
      <c r="P141" s="52"/>
      <c r="Q141" s="52"/>
      <c r="R141" s="52"/>
      <c r="S141" s="52"/>
      <c r="T141" s="53"/>
      <c r="AT141" s="17" t="s">
        <v>125</v>
      </c>
      <c r="AU141" s="17" t="s">
        <v>82</v>
      </c>
    </row>
    <row r="142" spans="2:65" s="12" customFormat="1">
      <c r="B142" s="160"/>
      <c r="D142" s="157" t="s">
        <v>126</v>
      </c>
      <c r="E142" s="161" t="s">
        <v>3</v>
      </c>
      <c r="F142" s="162" t="s">
        <v>222</v>
      </c>
      <c r="H142" s="161" t="s">
        <v>3</v>
      </c>
      <c r="I142" s="163"/>
      <c r="L142" s="160"/>
      <c r="M142" s="164"/>
      <c r="N142" s="165"/>
      <c r="O142" s="165"/>
      <c r="P142" s="165"/>
      <c r="Q142" s="165"/>
      <c r="R142" s="165"/>
      <c r="S142" s="165"/>
      <c r="T142" s="166"/>
      <c r="AT142" s="161" t="s">
        <v>126</v>
      </c>
      <c r="AU142" s="161" t="s">
        <v>82</v>
      </c>
      <c r="AV142" s="12" t="s">
        <v>80</v>
      </c>
      <c r="AW142" s="12" t="s">
        <v>33</v>
      </c>
      <c r="AX142" s="12" t="s">
        <v>72</v>
      </c>
      <c r="AY142" s="161" t="s">
        <v>115</v>
      </c>
    </row>
    <row r="143" spans="2:65" s="13" customFormat="1">
      <c r="B143" s="167"/>
      <c r="D143" s="157" t="s">
        <v>126</v>
      </c>
      <c r="E143" s="168" t="s">
        <v>3</v>
      </c>
      <c r="F143" s="169" t="s">
        <v>223</v>
      </c>
      <c r="H143" s="170">
        <v>106.72</v>
      </c>
      <c r="I143" s="171"/>
      <c r="L143" s="167"/>
      <c r="M143" s="172"/>
      <c r="N143" s="173"/>
      <c r="O143" s="173"/>
      <c r="P143" s="173"/>
      <c r="Q143" s="173"/>
      <c r="R143" s="173"/>
      <c r="S143" s="173"/>
      <c r="T143" s="174"/>
      <c r="AT143" s="168" t="s">
        <v>126</v>
      </c>
      <c r="AU143" s="168" t="s">
        <v>82</v>
      </c>
      <c r="AV143" s="13" t="s">
        <v>82</v>
      </c>
      <c r="AW143" s="13" t="s">
        <v>33</v>
      </c>
      <c r="AX143" s="13" t="s">
        <v>72</v>
      </c>
      <c r="AY143" s="168" t="s">
        <v>115</v>
      </c>
    </row>
    <row r="144" spans="2:65" s="14" customFormat="1">
      <c r="B144" s="175"/>
      <c r="D144" s="157" t="s">
        <v>126</v>
      </c>
      <c r="E144" s="176" t="s">
        <v>3</v>
      </c>
      <c r="F144" s="177" t="s">
        <v>128</v>
      </c>
      <c r="H144" s="178">
        <v>106.72</v>
      </c>
      <c r="I144" s="179"/>
      <c r="L144" s="175"/>
      <c r="M144" s="180"/>
      <c r="N144" s="181"/>
      <c r="O144" s="181"/>
      <c r="P144" s="181"/>
      <c r="Q144" s="181"/>
      <c r="R144" s="181"/>
      <c r="S144" s="181"/>
      <c r="T144" s="182"/>
      <c r="AT144" s="176" t="s">
        <v>126</v>
      </c>
      <c r="AU144" s="176" t="s">
        <v>82</v>
      </c>
      <c r="AV144" s="14" t="s">
        <v>129</v>
      </c>
      <c r="AW144" s="14" t="s">
        <v>33</v>
      </c>
      <c r="AX144" s="14" t="s">
        <v>80</v>
      </c>
      <c r="AY144" s="176" t="s">
        <v>115</v>
      </c>
    </row>
    <row r="145" spans="2:65" s="1" customFormat="1" ht="16.5" customHeight="1">
      <c r="B145" s="143"/>
      <c r="C145" s="144" t="s">
        <v>158</v>
      </c>
      <c r="D145" s="144" t="s">
        <v>118</v>
      </c>
      <c r="E145" s="145" t="s">
        <v>224</v>
      </c>
      <c r="F145" s="146" t="s">
        <v>225</v>
      </c>
      <c r="G145" s="147" t="s">
        <v>190</v>
      </c>
      <c r="H145" s="148">
        <v>150</v>
      </c>
      <c r="I145" s="149"/>
      <c r="J145" s="150">
        <f>ROUND(I145*H145,2)</f>
        <v>0</v>
      </c>
      <c r="K145" s="146" t="s">
        <v>122</v>
      </c>
      <c r="L145" s="32"/>
      <c r="M145" s="151" t="s">
        <v>3</v>
      </c>
      <c r="N145" s="152" t="s">
        <v>43</v>
      </c>
      <c r="O145" s="52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AR145" s="155" t="s">
        <v>129</v>
      </c>
      <c r="AT145" s="155" t="s">
        <v>118</v>
      </c>
      <c r="AU145" s="155" t="s">
        <v>82</v>
      </c>
      <c r="AY145" s="17" t="s">
        <v>115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80</v>
      </c>
      <c r="BK145" s="156">
        <f>ROUND(I145*H145,2)</f>
        <v>0</v>
      </c>
      <c r="BL145" s="17" t="s">
        <v>129</v>
      </c>
      <c r="BM145" s="155" t="s">
        <v>226</v>
      </c>
    </row>
    <row r="146" spans="2:65" s="1" customFormat="1">
      <c r="B146" s="32"/>
      <c r="D146" s="157" t="s">
        <v>125</v>
      </c>
      <c r="F146" s="158" t="s">
        <v>227</v>
      </c>
      <c r="I146" s="88"/>
      <c r="L146" s="32"/>
      <c r="M146" s="159"/>
      <c r="N146" s="52"/>
      <c r="O146" s="52"/>
      <c r="P146" s="52"/>
      <c r="Q146" s="52"/>
      <c r="R146" s="52"/>
      <c r="S146" s="52"/>
      <c r="T146" s="53"/>
      <c r="AT146" s="17" t="s">
        <v>125</v>
      </c>
      <c r="AU146" s="17" t="s">
        <v>82</v>
      </c>
    </row>
    <row r="147" spans="2:65" s="12" customFormat="1">
      <c r="B147" s="160"/>
      <c r="D147" s="157" t="s">
        <v>126</v>
      </c>
      <c r="E147" s="161" t="s">
        <v>3</v>
      </c>
      <c r="F147" s="162" t="s">
        <v>222</v>
      </c>
      <c r="H147" s="161" t="s">
        <v>3</v>
      </c>
      <c r="I147" s="163"/>
      <c r="L147" s="160"/>
      <c r="M147" s="164"/>
      <c r="N147" s="165"/>
      <c r="O147" s="165"/>
      <c r="P147" s="165"/>
      <c r="Q147" s="165"/>
      <c r="R147" s="165"/>
      <c r="S147" s="165"/>
      <c r="T147" s="166"/>
      <c r="AT147" s="161" t="s">
        <v>126</v>
      </c>
      <c r="AU147" s="161" t="s">
        <v>82</v>
      </c>
      <c r="AV147" s="12" t="s">
        <v>80</v>
      </c>
      <c r="AW147" s="12" t="s">
        <v>33</v>
      </c>
      <c r="AX147" s="12" t="s">
        <v>72</v>
      </c>
      <c r="AY147" s="161" t="s">
        <v>115</v>
      </c>
    </row>
    <row r="148" spans="2:65" s="13" customFormat="1">
      <c r="B148" s="167"/>
      <c r="D148" s="157" t="s">
        <v>126</v>
      </c>
      <c r="E148" s="168" t="s">
        <v>3</v>
      </c>
      <c r="F148" s="169" t="s">
        <v>228</v>
      </c>
      <c r="H148" s="170">
        <v>150</v>
      </c>
      <c r="I148" s="171"/>
      <c r="L148" s="167"/>
      <c r="M148" s="172"/>
      <c r="N148" s="173"/>
      <c r="O148" s="173"/>
      <c r="P148" s="173"/>
      <c r="Q148" s="173"/>
      <c r="R148" s="173"/>
      <c r="S148" s="173"/>
      <c r="T148" s="174"/>
      <c r="AT148" s="168" t="s">
        <v>126</v>
      </c>
      <c r="AU148" s="168" t="s">
        <v>82</v>
      </c>
      <c r="AV148" s="13" t="s">
        <v>82</v>
      </c>
      <c r="AW148" s="13" t="s">
        <v>33</v>
      </c>
      <c r="AX148" s="13" t="s">
        <v>72</v>
      </c>
      <c r="AY148" s="168" t="s">
        <v>115</v>
      </c>
    </row>
    <row r="149" spans="2:65" s="14" customFormat="1">
      <c r="B149" s="175"/>
      <c r="D149" s="157" t="s">
        <v>126</v>
      </c>
      <c r="E149" s="176" t="s">
        <v>3</v>
      </c>
      <c r="F149" s="177" t="s">
        <v>128</v>
      </c>
      <c r="H149" s="178">
        <v>150</v>
      </c>
      <c r="I149" s="179"/>
      <c r="L149" s="175"/>
      <c r="M149" s="180"/>
      <c r="N149" s="181"/>
      <c r="O149" s="181"/>
      <c r="P149" s="181"/>
      <c r="Q149" s="181"/>
      <c r="R149" s="181"/>
      <c r="S149" s="181"/>
      <c r="T149" s="182"/>
      <c r="AT149" s="176" t="s">
        <v>126</v>
      </c>
      <c r="AU149" s="176" t="s">
        <v>82</v>
      </c>
      <c r="AV149" s="14" t="s">
        <v>129</v>
      </c>
      <c r="AW149" s="14" t="s">
        <v>33</v>
      </c>
      <c r="AX149" s="14" t="s">
        <v>80</v>
      </c>
      <c r="AY149" s="176" t="s">
        <v>115</v>
      </c>
    </row>
    <row r="150" spans="2:65" s="1" customFormat="1" ht="16.5" customHeight="1">
      <c r="B150" s="143"/>
      <c r="C150" s="144" t="s">
        <v>164</v>
      </c>
      <c r="D150" s="144" t="s">
        <v>118</v>
      </c>
      <c r="E150" s="145" t="s">
        <v>229</v>
      </c>
      <c r="F150" s="146" t="s">
        <v>230</v>
      </c>
      <c r="G150" s="147" t="s">
        <v>231</v>
      </c>
      <c r="H150" s="148">
        <v>9.673</v>
      </c>
      <c r="I150" s="149"/>
      <c r="J150" s="150">
        <f>ROUND(I150*H150,2)</f>
        <v>0</v>
      </c>
      <c r="K150" s="146" t="s">
        <v>122</v>
      </c>
      <c r="L150" s="32"/>
      <c r="M150" s="151" t="s">
        <v>3</v>
      </c>
      <c r="N150" s="152" t="s">
        <v>43</v>
      </c>
      <c r="O150" s="52"/>
      <c r="P150" s="153">
        <f>O150*H150</f>
        <v>0</v>
      </c>
      <c r="Q150" s="153">
        <v>2.45329</v>
      </c>
      <c r="R150" s="153">
        <f>Q150*H150</f>
        <v>23.73067417</v>
      </c>
      <c r="S150" s="153">
        <v>0</v>
      </c>
      <c r="T150" s="154">
        <f>S150*H150</f>
        <v>0</v>
      </c>
      <c r="AR150" s="155" t="s">
        <v>129</v>
      </c>
      <c r="AT150" s="155" t="s">
        <v>118</v>
      </c>
      <c r="AU150" s="155" t="s">
        <v>82</v>
      </c>
      <c r="AY150" s="17" t="s">
        <v>115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7" t="s">
        <v>80</v>
      </c>
      <c r="BK150" s="156">
        <f>ROUND(I150*H150,2)</f>
        <v>0</v>
      </c>
      <c r="BL150" s="17" t="s">
        <v>129</v>
      </c>
      <c r="BM150" s="155" t="s">
        <v>232</v>
      </c>
    </row>
    <row r="151" spans="2:65" s="1" customFormat="1">
      <c r="B151" s="32"/>
      <c r="D151" s="157" t="s">
        <v>125</v>
      </c>
      <c r="F151" s="158" t="s">
        <v>233</v>
      </c>
      <c r="I151" s="88"/>
      <c r="L151" s="32"/>
      <c r="M151" s="159"/>
      <c r="N151" s="52"/>
      <c r="O151" s="52"/>
      <c r="P151" s="52"/>
      <c r="Q151" s="52"/>
      <c r="R151" s="52"/>
      <c r="S151" s="52"/>
      <c r="T151" s="53"/>
      <c r="AT151" s="17" t="s">
        <v>125</v>
      </c>
      <c r="AU151" s="17" t="s">
        <v>82</v>
      </c>
    </row>
    <row r="152" spans="2:65" s="12" customFormat="1">
      <c r="B152" s="160"/>
      <c r="D152" s="157" t="s">
        <v>126</v>
      </c>
      <c r="E152" s="161" t="s">
        <v>3</v>
      </c>
      <c r="F152" s="162" t="s">
        <v>234</v>
      </c>
      <c r="H152" s="161" t="s">
        <v>3</v>
      </c>
      <c r="I152" s="163"/>
      <c r="L152" s="160"/>
      <c r="M152" s="164"/>
      <c r="N152" s="165"/>
      <c r="O152" s="165"/>
      <c r="P152" s="165"/>
      <c r="Q152" s="165"/>
      <c r="R152" s="165"/>
      <c r="S152" s="165"/>
      <c r="T152" s="166"/>
      <c r="AT152" s="161" t="s">
        <v>126</v>
      </c>
      <c r="AU152" s="161" t="s">
        <v>82</v>
      </c>
      <c r="AV152" s="12" t="s">
        <v>80</v>
      </c>
      <c r="AW152" s="12" t="s">
        <v>33</v>
      </c>
      <c r="AX152" s="12" t="s">
        <v>72</v>
      </c>
      <c r="AY152" s="161" t="s">
        <v>115</v>
      </c>
    </row>
    <row r="153" spans="2:65" s="12" customFormat="1">
      <c r="B153" s="160"/>
      <c r="D153" s="157" t="s">
        <v>126</v>
      </c>
      <c r="E153" s="161" t="s">
        <v>3</v>
      </c>
      <c r="F153" s="162" t="s">
        <v>235</v>
      </c>
      <c r="H153" s="161" t="s">
        <v>3</v>
      </c>
      <c r="I153" s="163"/>
      <c r="L153" s="160"/>
      <c r="M153" s="164"/>
      <c r="N153" s="165"/>
      <c r="O153" s="165"/>
      <c r="P153" s="165"/>
      <c r="Q153" s="165"/>
      <c r="R153" s="165"/>
      <c r="S153" s="165"/>
      <c r="T153" s="166"/>
      <c r="AT153" s="161" t="s">
        <v>126</v>
      </c>
      <c r="AU153" s="161" t="s">
        <v>82</v>
      </c>
      <c r="AV153" s="12" t="s">
        <v>80</v>
      </c>
      <c r="AW153" s="12" t="s">
        <v>33</v>
      </c>
      <c r="AX153" s="12" t="s">
        <v>72</v>
      </c>
      <c r="AY153" s="161" t="s">
        <v>115</v>
      </c>
    </row>
    <row r="154" spans="2:65" s="13" customFormat="1">
      <c r="B154" s="167"/>
      <c r="D154" s="157" t="s">
        <v>126</v>
      </c>
      <c r="E154" s="168" t="s">
        <v>3</v>
      </c>
      <c r="F154" s="169" t="s">
        <v>236</v>
      </c>
      <c r="H154" s="170">
        <v>0.81200000000000006</v>
      </c>
      <c r="I154" s="171"/>
      <c r="L154" s="167"/>
      <c r="M154" s="172"/>
      <c r="N154" s="173"/>
      <c r="O154" s="173"/>
      <c r="P154" s="173"/>
      <c r="Q154" s="173"/>
      <c r="R154" s="173"/>
      <c r="S154" s="173"/>
      <c r="T154" s="174"/>
      <c r="AT154" s="168" t="s">
        <v>126</v>
      </c>
      <c r="AU154" s="168" t="s">
        <v>82</v>
      </c>
      <c r="AV154" s="13" t="s">
        <v>82</v>
      </c>
      <c r="AW154" s="13" t="s">
        <v>33</v>
      </c>
      <c r="AX154" s="13" t="s">
        <v>72</v>
      </c>
      <c r="AY154" s="168" t="s">
        <v>115</v>
      </c>
    </row>
    <row r="155" spans="2:65" s="13" customFormat="1">
      <c r="B155" s="167"/>
      <c r="D155" s="157" t="s">
        <v>126</v>
      </c>
      <c r="E155" s="168" t="s">
        <v>3</v>
      </c>
      <c r="F155" s="169" t="s">
        <v>237</v>
      </c>
      <c r="H155" s="170">
        <v>1.292</v>
      </c>
      <c r="I155" s="171"/>
      <c r="L155" s="167"/>
      <c r="M155" s="172"/>
      <c r="N155" s="173"/>
      <c r="O155" s="173"/>
      <c r="P155" s="173"/>
      <c r="Q155" s="173"/>
      <c r="R155" s="173"/>
      <c r="S155" s="173"/>
      <c r="T155" s="174"/>
      <c r="AT155" s="168" t="s">
        <v>126</v>
      </c>
      <c r="AU155" s="168" t="s">
        <v>82</v>
      </c>
      <c r="AV155" s="13" t="s">
        <v>82</v>
      </c>
      <c r="AW155" s="13" t="s">
        <v>33</v>
      </c>
      <c r="AX155" s="13" t="s">
        <v>72</v>
      </c>
      <c r="AY155" s="168" t="s">
        <v>115</v>
      </c>
    </row>
    <row r="156" spans="2:65" s="13" customFormat="1">
      <c r="B156" s="167"/>
      <c r="D156" s="157" t="s">
        <v>126</v>
      </c>
      <c r="E156" s="168" t="s">
        <v>3</v>
      </c>
      <c r="F156" s="169" t="s">
        <v>238</v>
      </c>
      <c r="H156" s="170">
        <v>6.5179999999999998</v>
      </c>
      <c r="I156" s="171"/>
      <c r="L156" s="167"/>
      <c r="M156" s="172"/>
      <c r="N156" s="173"/>
      <c r="O156" s="173"/>
      <c r="P156" s="173"/>
      <c r="Q156" s="173"/>
      <c r="R156" s="173"/>
      <c r="S156" s="173"/>
      <c r="T156" s="174"/>
      <c r="AT156" s="168" t="s">
        <v>126</v>
      </c>
      <c r="AU156" s="168" t="s">
        <v>82</v>
      </c>
      <c r="AV156" s="13" t="s">
        <v>82</v>
      </c>
      <c r="AW156" s="13" t="s">
        <v>33</v>
      </c>
      <c r="AX156" s="13" t="s">
        <v>72</v>
      </c>
      <c r="AY156" s="168" t="s">
        <v>115</v>
      </c>
    </row>
    <row r="157" spans="2:65" s="13" customFormat="1">
      <c r="B157" s="167"/>
      <c r="D157" s="157" t="s">
        <v>126</v>
      </c>
      <c r="E157" s="168" t="s">
        <v>3</v>
      </c>
      <c r="F157" s="169" t="s">
        <v>239</v>
      </c>
      <c r="H157" s="170">
        <v>1.0509999999999999</v>
      </c>
      <c r="I157" s="171"/>
      <c r="L157" s="167"/>
      <c r="M157" s="172"/>
      <c r="N157" s="173"/>
      <c r="O157" s="173"/>
      <c r="P157" s="173"/>
      <c r="Q157" s="173"/>
      <c r="R157" s="173"/>
      <c r="S157" s="173"/>
      <c r="T157" s="174"/>
      <c r="AT157" s="168" t="s">
        <v>126</v>
      </c>
      <c r="AU157" s="168" t="s">
        <v>82</v>
      </c>
      <c r="AV157" s="13" t="s">
        <v>82</v>
      </c>
      <c r="AW157" s="13" t="s">
        <v>33</v>
      </c>
      <c r="AX157" s="13" t="s">
        <v>72</v>
      </c>
      <c r="AY157" s="168" t="s">
        <v>115</v>
      </c>
    </row>
    <row r="158" spans="2:65" s="14" customFormat="1">
      <c r="B158" s="175"/>
      <c r="D158" s="157" t="s">
        <v>126</v>
      </c>
      <c r="E158" s="176" t="s">
        <v>3</v>
      </c>
      <c r="F158" s="177" t="s">
        <v>128</v>
      </c>
      <c r="H158" s="178">
        <v>9.673</v>
      </c>
      <c r="I158" s="179"/>
      <c r="L158" s="175"/>
      <c r="M158" s="180"/>
      <c r="N158" s="181"/>
      <c r="O158" s="181"/>
      <c r="P158" s="181"/>
      <c r="Q158" s="181"/>
      <c r="R158" s="181"/>
      <c r="S158" s="181"/>
      <c r="T158" s="182"/>
      <c r="AT158" s="176" t="s">
        <v>126</v>
      </c>
      <c r="AU158" s="176" t="s">
        <v>82</v>
      </c>
      <c r="AV158" s="14" t="s">
        <v>129</v>
      </c>
      <c r="AW158" s="14" t="s">
        <v>33</v>
      </c>
      <c r="AX158" s="14" t="s">
        <v>80</v>
      </c>
      <c r="AY158" s="176" t="s">
        <v>115</v>
      </c>
    </row>
    <row r="159" spans="2:65" s="1" customFormat="1" ht="16.5" customHeight="1">
      <c r="B159" s="143"/>
      <c r="C159" s="144" t="s">
        <v>240</v>
      </c>
      <c r="D159" s="144" t="s">
        <v>118</v>
      </c>
      <c r="E159" s="145" t="s">
        <v>241</v>
      </c>
      <c r="F159" s="146" t="s">
        <v>242</v>
      </c>
      <c r="G159" s="147" t="s">
        <v>231</v>
      </c>
      <c r="H159" s="148">
        <v>9.673</v>
      </c>
      <c r="I159" s="149"/>
      <c r="J159" s="150">
        <f>ROUND(I159*H159,2)</f>
        <v>0</v>
      </c>
      <c r="K159" s="146" t="s">
        <v>122</v>
      </c>
      <c r="L159" s="32"/>
      <c r="M159" s="151" t="s">
        <v>3</v>
      </c>
      <c r="N159" s="152" t="s">
        <v>43</v>
      </c>
      <c r="O159" s="52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AR159" s="155" t="s">
        <v>129</v>
      </c>
      <c r="AT159" s="155" t="s">
        <v>118</v>
      </c>
      <c r="AU159" s="155" t="s">
        <v>82</v>
      </c>
      <c r="AY159" s="17" t="s">
        <v>115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7" t="s">
        <v>80</v>
      </c>
      <c r="BK159" s="156">
        <f>ROUND(I159*H159,2)</f>
        <v>0</v>
      </c>
      <c r="BL159" s="17" t="s">
        <v>129</v>
      </c>
      <c r="BM159" s="155" t="s">
        <v>243</v>
      </c>
    </row>
    <row r="160" spans="2:65" s="1" customFormat="1" ht="19.5">
      <c r="B160" s="32"/>
      <c r="D160" s="157" t="s">
        <v>125</v>
      </c>
      <c r="F160" s="158" t="s">
        <v>244</v>
      </c>
      <c r="I160" s="88"/>
      <c r="L160" s="32"/>
      <c r="M160" s="159"/>
      <c r="N160" s="52"/>
      <c r="O160" s="52"/>
      <c r="P160" s="52"/>
      <c r="Q160" s="52"/>
      <c r="R160" s="52"/>
      <c r="S160" s="52"/>
      <c r="T160" s="53"/>
      <c r="AT160" s="17" t="s">
        <v>125</v>
      </c>
      <c r="AU160" s="17" t="s">
        <v>82</v>
      </c>
    </row>
    <row r="161" spans="2:65" s="1" customFormat="1" ht="16.5" customHeight="1">
      <c r="B161" s="143"/>
      <c r="C161" s="144" t="s">
        <v>245</v>
      </c>
      <c r="D161" s="144" t="s">
        <v>118</v>
      </c>
      <c r="E161" s="145" t="s">
        <v>246</v>
      </c>
      <c r="F161" s="146" t="s">
        <v>247</v>
      </c>
      <c r="G161" s="147" t="s">
        <v>231</v>
      </c>
      <c r="H161" s="148">
        <v>9.673</v>
      </c>
      <c r="I161" s="149"/>
      <c r="J161" s="150">
        <f>ROUND(I161*H161,2)</f>
        <v>0</v>
      </c>
      <c r="K161" s="146" t="s">
        <v>122</v>
      </c>
      <c r="L161" s="32"/>
      <c r="M161" s="151" t="s">
        <v>3</v>
      </c>
      <c r="N161" s="152" t="s">
        <v>43</v>
      </c>
      <c r="O161" s="52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AR161" s="155" t="s">
        <v>129</v>
      </c>
      <c r="AT161" s="155" t="s">
        <v>118</v>
      </c>
      <c r="AU161" s="155" t="s">
        <v>82</v>
      </c>
      <c r="AY161" s="17" t="s">
        <v>115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80</v>
      </c>
      <c r="BK161" s="156">
        <f>ROUND(I161*H161,2)</f>
        <v>0</v>
      </c>
      <c r="BL161" s="17" t="s">
        <v>129</v>
      </c>
      <c r="BM161" s="155" t="s">
        <v>248</v>
      </c>
    </row>
    <row r="162" spans="2:65" s="1" customFormat="1">
      <c r="B162" s="32"/>
      <c r="D162" s="157" t="s">
        <v>125</v>
      </c>
      <c r="F162" s="158" t="s">
        <v>249</v>
      </c>
      <c r="I162" s="88"/>
      <c r="L162" s="32"/>
      <c r="M162" s="159"/>
      <c r="N162" s="52"/>
      <c r="O162" s="52"/>
      <c r="P162" s="52"/>
      <c r="Q162" s="52"/>
      <c r="R162" s="52"/>
      <c r="S162" s="52"/>
      <c r="T162" s="53"/>
      <c r="AT162" s="17" t="s">
        <v>125</v>
      </c>
      <c r="AU162" s="17" t="s">
        <v>82</v>
      </c>
    </row>
    <row r="163" spans="2:65" s="1" customFormat="1" ht="16.5" customHeight="1">
      <c r="B163" s="143"/>
      <c r="C163" s="144" t="s">
        <v>250</v>
      </c>
      <c r="D163" s="144" t="s">
        <v>118</v>
      </c>
      <c r="E163" s="145" t="s">
        <v>251</v>
      </c>
      <c r="F163" s="146" t="s">
        <v>252</v>
      </c>
      <c r="G163" s="147" t="s">
        <v>253</v>
      </c>
      <c r="H163" s="148">
        <v>0.29699999999999999</v>
      </c>
      <c r="I163" s="149"/>
      <c r="J163" s="150">
        <f>ROUND(I163*H163,2)</f>
        <v>0</v>
      </c>
      <c r="K163" s="146" t="s">
        <v>122</v>
      </c>
      <c r="L163" s="32"/>
      <c r="M163" s="151" t="s">
        <v>3</v>
      </c>
      <c r="N163" s="152" t="s">
        <v>43</v>
      </c>
      <c r="O163" s="52"/>
      <c r="P163" s="153">
        <f>O163*H163</f>
        <v>0</v>
      </c>
      <c r="Q163" s="153">
        <v>1.06277</v>
      </c>
      <c r="R163" s="153">
        <f>Q163*H163</f>
        <v>0.31564269</v>
      </c>
      <c r="S163" s="153">
        <v>0</v>
      </c>
      <c r="T163" s="154">
        <f>S163*H163</f>
        <v>0</v>
      </c>
      <c r="AR163" s="155" t="s">
        <v>129</v>
      </c>
      <c r="AT163" s="155" t="s">
        <v>118</v>
      </c>
      <c r="AU163" s="155" t="s">
        <v>82</v>
      </c>
      <c r="AY163" s="17" t="s">
        <v>115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7" t="s">
        <v>80</v>
      </c>
      <c r="BK163" s="156">
        <f>ROUND(I163*H163,2)</f>
        <v>0</v>
      </c>
      <c r="BL163" s="17" t="s">
        <v>129</v>
      </c>
      <c r="BM163" s="155" t="s">
        <v>254</v>
      </c>
    </row>
    <row r="164" spans="2:65" s="1" customFormat="1">
      <c r="B164" s="32"/>
      <c r="D164" s="157" t="s">
        <v>125</v>
      </c>
      <c r="F164" s="158" t="s">
        <v>255</v>
      </c>
      <c r="I164" s="88"/>
      <c r="L164" s="32"/>
      <c r="M164" s="159"/>
      <c r="N164" s="52"/>
      <c r="O164" s="52"/>
      <c r="P164" s="52"/>
      <c r="Q164" s="52"/>
      <c r="R164" s="52"/>
      <c r="S164" s="52"/>
      <c r="T164" s="53"/>
      <c r="AT164" s="17" t="s">
        <v>125</v>
      </c>
      <c r="AU164" s="17" t="s">
        <v>82</v>
      </c>
    </row>
    <row r="165" spans="2:65" s="12" customFormat="1">
      <c r="B165" s="160"/>
      <c r="D165" s="157" t="s">
        <v>126</v>
      </c>
      <c r="E165" s="161" t="s">
        <v>3</v>
      </c>
      <c r="F165" s="162" t="s">
        <v>256</v>
      </c>
      <c r="H165" s="161" t="s">
        <v>3</v>
      </c>
      <c r="I165" s="163"/>
      <c r="L165" s="160"/>
      <c r="M165" s="164"/>
      <c r="N165" s="165"/>
      <c r="O165" s="165"/>
      <c r="P165" s="165"/>
      <c r="Q165" s="165"/>
      <c r="R165" s="165"/>
      <c r="S165" s="165"/>
      <c r="T165" s="166"/>
      <c r="AT165" s="161" t="s">
        <v>126</v>
      </c>
      <c r="AU165" s="161" t="s">
        <v>82</v>
      </c>
      <c r="AV165" s="12" t="s">
        <v>80</v>
      </c>
      <c r="AW165" s="12" t="s">
        <v>33</v>
      </c>
      <c r="AX165" s="12" t="s">
        <v>72</v>
      </c>
      <c r="AY165" s="161" t="s">
        <v>115</v>
      </c>
    </row>
    <row r="166" spans="2:65" s="12" customFormat="1">
      <c r="B166" s="160"/>
      <c r="D166" s="157" t="s">
        <v>126</v>
      </c>
      <c r="E166" s="161" t="s">
        <v>3</v>
      </c>
      <c r="F166" s="162" t="s">
        <v>234</v>
      </c>
      <c r="H166" s="161" t="s">
        <v>3</v>
      </c>
      <c r="I166" s="163"/>
      <c r="L166" s="160"/>
      <c r="M166" s="164"/>
      <c r="N166" s="165"/>
      <c r="O166" s="165"/>
      <c r="P166" s="165"/>
      <c r="Q166" s="165"/>
      <c r="R166" s="165"/>
      <c r="S166" s="165"/>
      <c r="T166" s="166"/>
      <c r="AT166" s="161" t="s">
        <v>126</v>
      </c>
      <c r="AU166" s="161" t="s">
        <v>82</v>
      </c>
      <c r="AV166" s="12" t="s">
        <v>80</v>
      </c>
      <c r="AW166" s="12" t="s">
        <v>33</v>
      </c>
      <c r="AX166" s="12" t="s">
        <v>72</v>
      </c>
      <c r="AY166" s="161" t="s">
        <v>115</v>
      </c>
    </row>
    <row r="167" spans="2:65" s="13" customFormat="1">
      <c r="B167" s="167"/>
      <c r="D167" s="157" t="s">
        <v>126</v>
      </c>
      <c r="E167" s="168" t="s">
        <v>3</v>
      </c>
      <c r="F167" s="169" t="s">
        <v>257</v>
      </c>
      <c r="H167" s="170">
        <v>2.5000000000000001E-2</v>
      </c>
      <c r="I167" s="171"/>
      <c r="L167" s="167"/>
      <c r="M167" s="172"/>
      <c r="N167" s="173"/>
      <c r="O167" s="173"/>
      <c r="P167" s="173"/>
      <c r="Q167" s="173"/>
      <c r="R167" s="173"/>
      <c r="S167" s="173"/>
      <c r="T167" s="174"/>
      <c r="AT167" s="168" t="s">
        <v>126</v>
      </c>
      <c r="AU167" s="168" t="s">
        <v>82</v>
      </c>
      <c r="AV167" s="13" t="s">
        <v>82</v>
      </c>
      <c r="AW167" s="13" t="s">
        <v>33</v>
      </c>
      <c r="AX167" s="13" t="s">
        <v>72</v>
      </c>
      <c r="AY167" s="168" t="s">
        <v>115</v>
      </c>
    </row>
    <row r="168" spans="2:65" s="13" customFormat="1">
      <c r="B168" s="167"/>
      <c r="D168" s="157" t="s">
        <v>126</v>
      </c>
      <c r="E168" s="168" t="s">
        <v>3</v>
      </c>
      <c r="F168" s="169" t="s">
        <v>258</v>
      </c>
      <c r="H168" s="170">
        <v>0.04</v>
      </c>
      <c r="I168" s="171"/>
      <c r="L168" s="167"/>
      <c r="M168" s="172"/>
      <c r="N168" s="173"/>
      <c r="O168" s="173"/>
      <c r="P168" s="173"/>
      <c r="Q168" s="173"/>
      <c r="R168" s="173"/>
      <c r="S168" s="173"/>
      <c r="T168" s="174"/>
      <c r="AT168" s="168" t="s">
        <v>126</v>
      </c>
      <c r="AU168" s="168" t="s">
        <v>82</v>
      </c>
      <c r="AV168" s="13" t="s">
        <v>82</v>
      </c>
      <c r="AW168" s="13" t="s">
        <v>33</v>
      </c>
      <c r="AX168" s="13" t="s">
        <v>72</v>
      </c>
      <c r="AY168" s="168" t="s">
        <v>115</v>
      </c>
    </row>
    <row r="169" spans="2:65" s="13" customFormat="1">
      <c r="B169" s="167"/>
      <c r="D169" s="157" t="s">
        <v>126</v>
      </c>
      <c r="E169" s="168" t="s">
        <v>3</v>
      </c>
      <c r="F169" s="169" t="s">
        <v>259</v>
      </c>
      <c r="H169" s="170">
        <v>0.2</v>
      </c>
      <c r="I169" s="171"/>
      <c r="L169" s="167"/>
      <c r="M169" s="172"/>
      <c r="N169" s="173"/>
      <c r="O169" s="173"/>
      <c r="P169" s="173"/>
      <c r="Q169" s="173"/>
      <c r="R169" s="173"/>
      <c r="S169" s="173"/>
      <c r="T169" s="174"/>
      <c r="AT169" s="168" t="s">
        <v>126</v>
      </c>
      <c r="AU169" s="168" t="s">
        <v>82</v>
      </c>
      <c r="AV169" s="13" t="s">
        <v>82</v>
      </c>
      <c r="AW169" s="13" t="s">
        <v>33</v>
      </c>
      <c r="AX169" s="13" t="s">
        <v>72</v>
      </c>
      <c r="AY169" s="168" t="s">
        <v>115</v>
      </c>
    </row>
    <row r="170" spans="2:65" s="13" customFormat="1">
      <c r="B170" s="167"/>
      <c r="D170" s="157" t="s">
        <v>126</v>
      </c>
      <c r="E170" s="168" t="s">
        <v>3</v>
      </c>
      <c r="F170" s="169" t="s">
        <v>260</v>
      </c>
      <c r="H170" s="170">
        <v>3.2000000000000001E-2</v>
      </c>
      <c r="I170" s="171"/>
      <c r="L170" s="167"/>
      <c r="M170" s="172"/>
      <c r="N170" s="173"/>
      <c r="O170" s="173"/>
      <c r="P170" s="173"/>
      <c r="Q170" s="173"/>
      <c r="R170" s="173"/>
      <c r="S170" s="173"/>
      <c r="T170" s="174"/>
      <c r="AT170" s="168" t="s">
        <v>126</v>
      </c>
      <c r="AU170" s="168" t="s">
        <v>82</v>
      </c>
      <c r="AV170" s="13" t="s">
        <v>82</v>
      </c>
      <c r="AW170" s="13" t="s">
        <v>33</v>
      </c>
      <c r="AX170" s="13" t="s">
        <v>72</v>
      </c>
      <c r="AY170" s="168" t="s">
        <v>115</v>
      </c>
    </row>
    <row r="171" spans="2:65" s="14" customFormat="1">
      <c r="B171" s="175"/>
      <c r="D171" s="157" t="s">
        <v>126</v>
      </c>
      <c r="E171" s="176" t="s">
        <v>3</v>
      </c>
      <c r="F171" s="177" t="s">
        <v>128</v>
      </c>
      <c r="H171" s="178">
        <v>0.29699999999999999</v>
      </c>
      <c r="I171" s="179"/>
      <c r="L171" s="175"/>
      <c r="M171" s="180"/>
      <c r="N171" s="181"/>
      <c r="O171" s="181"/>
      <c r="P171" s="181"/>
      <c r="Q171" s="181"/>
      <c r="R171" s="181"/>
      <c r="S171" s="181"/>
      <c r="T171" s="182"/>
      <c r="AT171" s="176" t="s">
        <v>126</v>
      </c>
      <c r="AU171" s="176" t="s">
        <v>82</v>
      </c>
      <c r="AV171" s="14" t="s">
        <v>129</v>
      </c>
      <c r="AW171" s="14" t="s">
        <v>33</v>
      </c>
      <c r="AX171" s="14" t="s">
        <v>80</v>
      </c>
      <c r="AY171" s="176" t="s">
        <v>115</v>
      </c>
    </row>
    <row r="172" spans="2:65" s="1" customFormat="1" ht="16.5" customHeight="1">
      <c r="B172" s="143"/>
      <c r="C172" s="144" t="s">
        <v>261</v>
      </c>
      <c r="D172" s="144" t="s">
        <v>118</v>
      </c>
      <c r="E172" s="145" t="s">
        <v>262</v>
      </c>
      <c r="F172" s="146" t="s">
        <v>263</v>
      </c>
      <c r="G172" s="147" t="s">
        <v>190</v>
      </c>
      <c r="H172" s="148">
        <v>128.97900000000001</v>
      </c>
      <c r="I172" s="149"/>
      <c r="J172" s="150">
        <f>ROUND(I172*H172,2)</f>
        <v>0</v>
      </c>
      <c r="K172" s="146" t="s">
        <v>122</v>
      </c>
      <c r="L172" s="32"/>
      <c r="M172" s="151" t="s">
        <v>3</v>
      </c>
      <c r="N172" s="152" t="s">
        <v>43</v>
      </c>
      <c r="O172" s="52"/>
      <c r="P172" s="153">
        <f>O172*H172</f>
        <v>0</v>
      </c>
      <c r="Q172" s="153">
        <v>2.2000000000000001E-4</v>
      </c>
      <c r="R172" s="153">
        <f>Q172*H172</f>
        <v>2.8375380000000006E-2</v>
      </c>
      <c r="S172" s="153">
        <v>0</v>
      </c>
      <c r="T172" s="154">
        <f>S172*H172</f>
        <v>0</v>
      </c>
      <c r="AR172" s="155" t="s">
        <v>129</v>
      </c>
      <c r="AT172" s="155" t="s">
        <v>118</v>
      </c>
      <c r="AU172" s="155" t="s">
        <v>82</v>
      </c>
      <c r="AY172" s="17" t="s">
        <v>115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7" t="s">
        <v>80</v>
      </c>
      <c r="BK172" s="156">
        <f>ROUND(I172*H172,2)</f>
        <v>0</v>
      </c>
      <c r="BL172" s="17" t="s">
        <v>129</v>
      </c>
      <c r="BM172" s="155" t="s">
        <v>264</v>
      </c>
    </row>
    <row r="173" spans="2:65" s="1" customFormat="1">
      <c r="B173" s="32"/>
      <c r="D173" s="157" t="s">
        <v>125</v>
      </c>
      <c r="F173" s="158" t="s">
        <v>265</v>
      </c>
      <c r="I173" s="88"/>
      <c r="L173" s="32"/>
      <c r="M173" s="159"/>
      <c r="N173" s="52"/>
      <c r="O173" s="52"/>
      <c r="P173" s="52"/>
      <c r="Q173" s="52"/>
      <c r="R173" s="52"/>
      <c r="S173" s="52"/>
      <c r="T173" s="53"/>
      <c r="AT173" s="17" t="s">
        <v>125</v>
      </c>
      <c r="AU173" s="17" t="s">
        <v>82</v>
      </c>
    </row>
    <row r="174" spans="2:65" s="12" customFormat="1">
      <c r="B174" s="160"/>
      <c r="D174" s="157" t="s">
        <v>126</v>
      </c>
      <c r="E174" s="161" t="s">
        <v>3</v>
      </c>
      <c r="F174" s="162" t="s">
        <v>234</v>
      </c>
      <c r="H174" s="161" t="s">
        <v>3</v>
      </c>
      <c r="I174" s="163"/>
      <c r="L174" s="160"/>
      <c r="M174" s="164"/>
      <c r="N174" s="165"/>
      <c r="O174" s="165"/>
      <c r="P174" s="165"/>
      <c r="Q174" s="165"/>
      <c r="R174" s="165"/>
      <c r="S174" s="165"/>
      <c r="T174" s="166"/>
      <c r="AT174" s="161" t="s">
        <v>126</v>
      </c>
      <c r="AU174" s="161" t="s">
        <v>82</v>
      </c>
      <c r="AV174" s="12" t="s">
        <v>80</v>
      </c>
      <c r="AW174" s="12" t="s">
        <v>33</v>
      </c>
      <c r="AX174" s="12" t="s">
        <v>72</v>
      </c>
      <c r="AY174" s="161" t="s">
        <v>115</v>
      </c>
    </row>
    <row r="175" spans="2:65" s="12" customFormat="1">
      <c r="B175" s="160"/>
      <c r="D175" s="157" t="s">
        <v>126</v>
      </c>
      <c r="E175" s="161" t="s">
        <v>3</v>
      </c>
      <c r="F175" s="162" t="s">
        <v>266</v>
      </c>
      <c r="H175" s="161" t="s">
        <v>3</v>
      </c>
      <c r="I175" s="163"/>
      <c r="L175" s="160"/>
      <c r="M175" s="164"/>
      <c r="N175" s="165"/>
      <c r="O175" s="165"/>
      <c r="P175" s="165"/>
      <c r="Q175" s="165"/>
      <c r="R175" s="165"/>
      <c r="S175" s="165"/>
      <c r="T175" s="166"/>
      <c r="AT175" s="161" t="s">
        <v>126</v>
      </c>
      <c r="AU175" s="161" t="s">
        <v>82</v>
      </c>
      <c r="AV175" s="12" t="s">
        <v>80</v>
      </c>
      <c r="AW175" s="12" t="s">
        <v>33</v>
      </c>
      <c r="AX175" s="12" t="s">
        <v>72</v>
      </c>
      <c r="AY175" s="161" t="s">
        <v>115</v>
      </c>
    </row>
    <row r="176" spans="2:65" s="13" customFormat="1">
      <c r="B176" s="167"/>
      <c r="D176" s="157" t="s">
        <v>126</v>
      </c>
      <c r="E176" s="168" t="s">
        <v>3</v>
      </c>
      <c r="F176" s="169" t="s">
        <v>267</v>
      </c>
      <c r="H176" s="170">
        <v>10.83</v>
      </c>
      <c r="I176" s="171"/>
      <c r="L176" s="167"/>
      <c r="M176" s="172"/>
      <c r="N176" s="173"/>
      <c r="O176" s="173"/>
      <c r="P176" s="173"/>
      <c r="Q176" s="173"/>
      <c r="R176" s="173"/>
      <c r="S176" s="173"/>
      <c r="T176" s="174"/>
      <c r="AT176" s="168" t="s">
        <v>126</v>
      </c>
      <c r="AU176" s="168" t="s">
        <v>82</v>
      </c>
      <c r="AV176" s="13" t="s">
        <v>82</v>
      </c>
      <c r="AW176" s="13" t="s">
        <v>33</v>
      </c>
      <c r="AX176" s="13" t="s">
        <v>72</v>
      </c>
      <c r="AY176" s="168" t="s">
        <v>115</v>
      </c>
    </row>
    <row r="177" spans="2:65" s="13" customFormat="1">
      <c r="B177" s="167"/>
      <c r="D177" s="157" t="s">
        <v>126</v>
      </c>
      <c r="E177" s="168" t="s">
        <v>3</v>
      </c>
      <c r="F177" s="169" t="s">
        <v>268</v>
      </c>
      <c r="H177" s="170">
        <v>17.231000000000002</v>
      </c>
      <c r="I177" s="171"/>
      <c r="L177" s="167"/>
      <c r="M177" s="172"/>
      <c r="N177" s="173"/>
      <c r="O177" s="173"/>
      <c r="P177" s="173"/>
      <c r="Q177" s="173"/>
      <c r="R177" s="173"/>
      <c r="S177" s="173"/>
      <c r="T177" s="174"/>
      <c r="AT177" s="168" t="s">
        <v>126</v>
      </c>
      <c r="AU177" s="168" t="s">
        <v>82</v>
      </c>
      <c r="AV177" s="13" t="s">
        <v>82</v>
      </c>
      <c r="AW177" s="13" t="s">
        <v>33</v>
      </c>
      <c r="AX177" s="13" t="s">
        <v>72</v>
      </c>
      <c r="AY177" s="168" t="s">
        <v>115</v>
      </c>
    </row>
    <row r="178" spans="2:65" s="13" customFormat="1">
      <c r="B178" s="167"/>
      <c r="D178" s="157" t="s">
        <v>126</v>
      </c>
      <c r="E178" s="168" t="s">
        <v>3</v>
      </c>
      <c r="F178" s="169" t="s">
        <v>269</v>
      </c>
      <c r="H178" s="170">
        <v>86.91</v>
      </c>
      <c r="I178" s="171"/>
      <c r="L178" s="167"/>
      <c r="M178" s="172"/>
      <c r="N178" s="173"/>
      <c r="O178" s="173"/>
      <c r="P178" s="173"/>
      <c r="Q178" s="173"/>
      <c r="R178" s="173"/>
      <c r="S178" s="173"/>
      <c r="T178" s="174"/>
      <c r="AT178" s="168" t="s">
        <v>126</v>
      </c>
      <c r="AU178" s="168" t="s">
        <v>82</v>
      </c>
      <c r="AV178" s="13" t="s">
        <v>82</v>
      </c>
      <c r="AW178" s="13" t="s">
        <v>33</v>
      </c>
      <c r="AX178" s="13" t="s">
        <v>72</v>
      </c>
      <c r="AY178" s="168" t="s">
        <v>115</v>
      </c>
    </row>
    <row r="179" spans="2:65" s="13" customFormat="1">
      <c r="B179" s="167"/>
      <c r="D179" s="157" t="s">
        <v>126</v>
      </c>
      <c r="E179" s="168" t="s">
        <v>3</v>
      </c>
      <c r="F179" s="169" t="s">
        <v>270</v>
      </c>
      <c r="H179" s="170">
        <v>14.007999999999999</v>
      </c>
      <c r="I179" s="171"/>
      <c r="L179" s="167"/>
      <c r="M179" s="172"/>
      <c r="N179" s="173"/>
      <c r="O179" s="173"/>
      <c r="P179" s="173"/>
      <c r="Q179" s="173"/>
      <c r="R179" s="173"/>
      <c r="S179" s="173"/>
      <c r="T179" s="174"/>
      <c r="AT179" s="168" t="s">
        <v>126</v>
      </c>
      <c r="AU179" s="168" t="s">
        <v>82</v>
      </c>
      <c r="AV179" s="13" t="s">
        <v>82</v>
      </c>
      <c r="AW179" s="13" t="s">
        <v>33</v>
      </c>
      <c r="AX179" s="13" t="s">
        <v>72</v>
      </c>
      <c r="AY179" s="168" t="s">
        <v>115</v>
      </c>
    </row>
    <row r="180" spans="2:65" s="14" customFormat="1">
      <c r="B180" s="175"/>
      <c r="D180" s="157" t="s">
        <v>126</v>
      </c>
      <c r="E180" s="176" t="s">
        <v>3</v>
      </c>
      <c r="F180" s="177" t="s">
        <v>128</v>
      </c>
      <c r="H180" s="178">
        <v>128.97900000000001</v>
      </c>
      <c r="I180" s="179"/>
      <c r="L180" s="175"/>
      <c r="M180" s="180"/>
      <c r="N180" s="181"/>
      <c r="O180" s="181"/>
      <c r="P180" s="181"/>
      <c r="Q180" s="181"/>
      <c r="R180" s="181"/>
      <c r="S180" s="181"/>
      <c r="T180" s="182"/>
      <c r="AT180" s="176" t="s">
        <v>126</v>
      </c>
      <c r="AU180" s="176" t="s">
        <v>82</v>
      </c>
      <c r="AV180" s="14" t="s">
        <v>129</v>
      </c>
      <c r="AW180" s="14" t="s">
        <v>33</v>
      </c>
      <c r="AX180" s="14" t="s">
        <v>80</v>
      </c>
      <c r="AY180" s="176" t="s">
        <v>115</v>
      </c>
    </row>
    <row r="181" spans="2:65" s="1" customFormat="1" ht="16.5" customHeight="1">
      <c r="B181" s="143"/>
      <c r="C181" s="144" t="s">
        <v>271</v>
      </c>
      <c r="D181" s="144" t="s">
        <v>118</v>
      </c>
      <c r="E181" s="145" t="s">
        <v>272</v>
      </c>
      <c r="F181" s="146" t="s">
        <v>273</v>
      </c>
      <c r="G181" s="147" t="s">
        <v>274</v>
      </c>
      <c r="H181" s="148">
        <v>55</v>
      </c>
      <c r="I181" s="149"/>
      <c r="J181" s="150">
        <f>ROUND(I181*H181,2)</f>
        <v>0</v>
      </c>
      <c r="K181" s="146" t="s">
        <v>122</v>
      </c>
      <c r="L181" s="32"/>
      <c r="M181" s="151" t="s">
        <v>3</v>
      </c>
      <c r="N181" s="152" t="s">
        <v>43</v>
      </c>
      <c r="O181" s="52"/>
      <c r="P181" s="153">
        <f>O181*H181</f>
        <v>0</v>
      </c>
      <c r="Q181" s="153">
        <v>5.0000000000000002E-5</v>
      </c>
      <c r="R181" s="153">
        <f>Q181*H181</f>
        <v>2.7500000000000003E-3</v>
      </c>
      <c r="S181" s="153">
        <v>0</v>
      </c>
      <c r="T181" s="154">
        <f>S181*H181</f>
        <v>0</v>
      </c>
      <c r="AR181" s="155" t="s">
        <v>129</v>
      </c>
      <c r="AT181" s="155" t="s">
        <v>118</v>
      </c>
      <c r="AU181" s="155" t="s">
        <v>82</v>
      </c>
      <c r="AY181" s="17" t="s">
        <v>115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7" t="s">
        <v>80</v>
      </c>
      <c r="BK181" s="156">
        <f>ROUND(I181*H181,2)</f>
        <v>0</v>
      </c>
      <c r="BL181" s="17" t="s">
        <v>129</v>
      </c>
      <c r="BM181" s="155" t="s">
        <v>275</v>
      </c>
    </row>
    <row r="182" spans="2:65" s="1" customFormat="1">
      <c r="B182" s="32"/>
      <c r="D182" s="157" t="s">
        <v>125</v>
      </c>
      <c r="F182" s="158" t="s">
        <v>276</v>
      </c>
      <c r="I182" s="88"/>
      <c r="L182" s="32"/>
      <c r="M182" s="159"/>
      <c r="N182" s="52"/>
      <c r="O182" s="52"/>
      <c r="P182" s="52"/>
      <c r="Q182" s="52"/>
      <c r="R182" s="52"/>
      <c r="S182" s="52"/>
      <c r="T182" s="53"/>
      <c r="AT182" s="17" t="s">
        <v>125</v>
      </c>
      <c r="AU182" s="17" t="s">
        <v>82</v>
      </c>
    </row>
    <row r="183" spans="2:65" s="12" customFormat="1">
      <c r="B183" s="160"/>
      <c r="D183" s="157" t="s">
        <v>126</v>
      </c>
      <c r="E183" s="161" t="s">
        <v>3</v>
      </c>
      <c r="F183" s="162" t="s">
        <v>234</v>
      </c>
      <c r="H183" s="161" t="s">
        <v>3</v>
      </c>
      <c r="I183" s="163"/>
      <c r="L183" s="160"/>
      <c r="M183" s="164"/>
      <c r="N183" s="165"/>
      <c r="O183" s="165"/>
      <c r="P183" s="165"/>
      <c r="Q183" s="165"/>
      <c r="R183" s="165"/>
      <c r="S183" s="165"/>
      <c r="T183" s="166"/>
      <c r="AT183" s="161" t="s">
        <v>126</v>
      </c>
      <c r="AU183" s="161" t="s">
        <v>82</v>
      </c>
      <c r="AV183" s="12" t="s">
        <v>80</v>
      </c>
      <c r="AW183" s="12" t="s">
        <v>33</v>
      </c>
      <c r="AX183" s="12" t="s">
        <v>72</v>
      </c>
      <c r="AY183" s="161" t="s">
        <v>115</v>
      </c>
    </row>
    <row r="184" spans="2:65" s="12" customFormat="1">
      <c r="B184" s="160"/>
      <c r="D184" s="157" t="s">
        <v>126</v>
      </c>
      <c r="E184" s="161" t="s">
        <v>3</v>
      </c>
      <c r="F184" s="162" t="s">
        <v>266</v>
      </c>
      <c r="H184" s="161" t="s">
        <v>3</v>
      </c>
      <c r="I184" s="163"/>
      <c r="L184" s="160"/>
      <c r="M184" s="164"/>
      <c r="N184" s="165"/>
      <c r="O184" s="165"/>
      <c r="P184" s="165"/>
      <c r="Q184" s="165"/>
      <c r="R184" s="165"/>
      <c r="S184" s="165"/>
      <c r="T184" s="166"/>
      <c r="AT184" s="161" t="s">
        <v>126</v>
      </c>
      <c r="AU184" s="161" t="s">
        <v>82</v>
      </c>
      <c r="AV184" s="12" t="s">
        <v>80</v>
      </c>
      <c r="AW184" s="12" t="s">
        <v>33</v>
      </c>
      <c r="AX184" s="12" t="s">
        <v>72</v>
      </c>
      <c r="AY184" s="161" t="s">
        <v>115</v>
      </c>
    </row>
    <row r="185" spans="2:65" s="13" customFormat="1">
      <c r="B185" s="167"/>
      <c r="D185" s="157" t="s">
        <v>126</v>
      </c>
      <c r="E185" s="168" t="s">
        <v>3</v>
      </c>
      <c r="F185" s="169" t="s">
        <v>277</v>
      </c>
      <c r="H185" s="170">
        <v>55</v>
      </c>
      <c r="I185" s="171"/>
      <c r="L185" s="167"/>
      <c r="M185" s="172"/>
      <c r="N185" s="173"/>
      <c r="O185" s="173"/>
      <c r="P185" s="173"/>
      <c r="Q185" s="173"/>
      <c r="R185" s="173"/>
      <c r="S185" s="173"/>
      <c r="T185" s="174"/>
      <c r="AT185" s="168" t="s">
        <v>126</v>
      </c>
      <c r="AU185" s="168" t="s">
        <v>82</v>
      </c>
      <c r="AV185" s="13" t="s">
        <v>82</v>
      </c>
      <c r="AW185" s="13" t="s">
        <v>33</v>
      </c>
      <c r="AX185" s="13" t="s">
        <v>72</v>
      </c>
      <c r="AY185" s="168" t="s">
        <v>115</v>
      </c>
    </row>
    <row r="186" spans="2:65" s="14" customFormat="1">
      <c r="B186" s="175"/>
      <c r="D186" s="157" t="s">
        <v>126</v>
      </c>
      <c r="E186" s="176" t="s">
        <v>3</v>
      </c>
      <c r="F186" s="177" t="s">
        <v>128</v>
      </c>
      <c r="H186" s="178">
        <v>55</v>
      </c>
      <c r="I186" s="179"/>
      <c r="L186" s="175"/>
      <c r="M186" s="180"/>
      <c r="N186" s="181"/>
      <c r="O186" s="181"/>
      <c r="P186" s="181"/>
      <c r="Q186" s="181"/>
      <c r="R186" s="181"/>
      <c r="S186" s="181"/>
      <c r="T186" s="182"/>
      <c r="AT186" s="176" t="s">
        <v>126</v>
      </c>
      <c r="AU186" s="176" t="s">
        <v>82</v>
      </c>
      <c r="AV186" s="14" t="s">
        <v>129</v>
      </c>
      <c r="AW186" s="14" t="s">
        <v>33</v>
      </c>
      <c r="AX186" s="14" t="s">
        <v>80</v>
      </c>
      <c r="AY186" s="176" t="s">
        <v>115</v>
      </c>
    </row>
    <row r="187" spans="2:65" s="1" customFormat="1" ht="16.5" customHeight="1">
      <c r="B187" s="143"/>
      <c r="C187" s="144" t="s">
        <v>278</v>
      </c>
      <c r="D187" s="144" t="s">
        <v>118</v>
      </c>
      <c r="E187" s="145" t="s">
        <v>279</v>
      </c>
      <c r="F187" s="146" t="s">
        <v>280</v>
      </c>
      <c r="G187" s="147" t="s">
        <v>190</v>
      </c>
      <c r="H187" s="148">
        <v>5.54</v>
      </c>
      <c r="I187" s="149"/>
      <c r="J187" s="150">
        <f>ROUND(I187*H187,2)</f>
        <v>0</v>
      </c>
      <c r="K187" s="146" t="s">
        <v>3</v>
      </c>
      <c r="L187" s="32"/>
      <c r="M187" s="151" t="s">
        <v>3</v>
      </c>
      <c r="N187" s="152" t="s">
        <v>43</v>
      </c>
      <c r="O187" s="52"/>
      <c r="P187" s="153">
        <f>O187*H187</f>
        <v>0</v>
      </c>
      <c r="Q187" s="153">
        <v>0.01</v>
      </c>
      <c r="R187" s="153">
        <f>Q187*H187</f>
        <v>5.5400000000000005E-2</v>
      </c>
      <c r="S187" s="153">
        <v>0</v>
      </c>
      <c r="T187" s="154">
        <f>S187*H187</f>
        <v>0</v>
      </c>
      <c r="AR187" s="155" t="s">
        <v>129</v>
      </c>
      <c r="AT187" s="155" t="s">
        <v>118</v>
      </c>
      <c r="AU187" s="155" t="s">
        <v>82</v>
      </c>
      <c r="AY187" s="17" t="s">
        <v>115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7" t="s">
        <v>80</v>
      </c>
      <c r="BK187" s="156">
        <f>ROUND(I187*H187,2)</f>
        <v>0</v>
      </c>
      <c r="BL187" s="17" t="s">
        <v>129</v>
      </c>
      <c r="BM187" s="155" t="s">
        <v>281</v>
      </c>
    </row>
    <row r="188" spans="2:65" s="1" customFormat="1">
      <c r="B188" s="32"/>
      <c r="D188" s="157" t="s">
        <v>125</v>
      </c>
      <c r="F188" s="158" t="s">
        <v>280</v>
      </c>
      <c r="I188" s="88"/>
      <c r="L188" s="32"/>
      <c r="M188" s="159"/>
      <c r="N188" s="52"/>
      <c r="O188" s="52"/>
      <c r="P188" s="52"/>
      <c r="Q188" s="52"/>
      <c r="R188" s="52"/>
      <c r="S188" s="52"/>
      <c r="T188" s="53"/>
      <c r="AT188" s="17" t="s">
        <v>125</v>
      </c>
      <c r="AU188" s="17" t="s">
        <v>82</v>
      </c>
    </row>
    <row r="189" spans="2:65" s="12" customFormat="1">
      <c r="B189" s="160"/>
      <c r="D189" s="157" t="s">
        <v>126</v>
      </c>
      <c r="E189" s="161" t="s">
        <v>3</v>
      </c>
      <c r="F189" s="162" t="s">
        <v>282</v>
      </c>
      <c r="H189" s="161" t="s">
        <v>3</v>
      </c>
      <c r="I189" s="163"/>
      <c r="L189" s="160"/>
      <c r="M189" s="164"/>
      <c r="N189" s="165"/>
      <c r="O189" s="165"/>
      <c r="P189" s="165"/>
      <c r="Q189" s="165"/>
      <c r="R189" s="165"/>
      <c r="S189" s="165"/>
      <c r="T189" s="166"/>
      <c r="AT189" s="161" t="s">
        <v>126</v>
      </c>
      <c r="AU189" s="161" t="s">
        <v>82</v>
      </c>
      <c r="AV189" s="12" t="s">
        <v>80</v>
      </c>
      <c r="AW189" s="12" t="s">
        <v>33</v>
      </c>
      <c r="AX189" s="12" t="s">
        <v>72</v>
      </c>
      <c r="AY189" s="161" t="s">
        <v>115</v>
      </c>
    </row>
    <row r="190" spans="2:65" s="12" customFormat="1">
      <c r="B190" s="160"/>
      <c r="D190" s="157" t="s">
        <v>126</v>
      </c>
      <c r="E190" s="161" t="s">
        <v>3</v>
      </c>
      <c r="F190" s="162" t="s">
        <v>283</v>
      </c>
      <c r="H190" s="161" t="s">
        <v>3</v>
      </c>
      <c r="I190" s="163"/>
      <c r="L190" s="160"/>
      <c r="M190" s="164"/>
      <c r="N190" s="165"/>
      <c r="O190" s="165"/>
      <c r="P190" s="165"/>
      <c r="Q190" s="165"/>
      <c r="R190" s="165"/>
      <c r="S190" s="165"/>
      <c r="T190" s="166"/>
      <c r="AT190" s="161" t="s">
        <v>126</v>
      </c>
      <c r="AU190" s="161" t="s">
        <v>82</v>
      </c>
      <c r="AV190" s="12" t="s">
        <v>80</v>
      </c>
      <c r="AW190" s="12" t="s">
        <v>33</v>
      </c>
      <c r="AX190" s="12" t="s">
        <v>72</v>
      </c>
      <c r="AY190" s="161" t="s">
        <v>115</v>
      </c>
    </row>
    <row r="191" spans="2:65" s="13" customFormat="1">
      <c r="B191" s="167"/>
      <c r="D191" s="157" t="s">
        <v>126</v>
      </c>
      <c r="E191" s="168" t="s">
        <v>3</v>
      </c>
      <c r="F191" s="169" t="s">
        <v>284</v>
      </c>
      <c r="H191" s="170">
        <v>5.54</v>
      </c>
      <c r="I191" s="171"/>
      <c r="L191" s="167"/>
      <c r="M191" s="172"/>
      <c r="N191" s="173"/>
      <c r="O191" s="173"/>
      <c r="P191" s="173"/>
      <c r="Q191" s="173"/>
      <c r="R191" s="173"/>
      <c r="S191" s="173"/>
      <c r="T191" s="174"/>
      <c r="AT191" s="168" t="s">
        <v>126</v>
      </c>
      <c r="AU191" s="168" t="s">
        <v>82</v>
      </c>
      <c r="AV191" s="13" t="s">
        <v>82</v>
      </c>
      <c r="AW191" s="13" t="s">
        <v>33</v>
      </c>
      <c r="AX191" s="13" t="s">
        <v>72</v>
      </c>
      <c r="AY191" s="168" t="s">
        <v>115</v>
      </c>
    </row>
    <row r="192" spans="2:65" s="14" customFormat="1">
      <c r="B192" s="175"/>
      <c r="D192" s="157" t="s">
        <v>126</v>
      </c>
      <c r="E192" s="176" t="s">
        <v>3</v>
      </c>
      <c r="F192" s="177" t="s">
        <v>128</v>
      </c>
      <c r="H192" s="178">
        <v>5.54</v>
      </c>
      <c r="I192" s="179"/>
      <c r="L192" s="175"/>
      <c r="M192" s="180"/>
      <c r="N192" s="181"/>
      <c r="O192" s="181"/>
      <c r="P192" s="181"/>
      <c r="Q192" s="181"/>
      <c r="R192" s="181"/>
      <c r="S192" s="181"/>
      <c r="T192" s="182"/>
      <c r="AT192" s="176" t="s">
        <v>126</v>
      </c>
      <c r="AU192" s="176" t="s">
        <v>82</v>
      </c>
      <c r="AV192" s="14" t="s">
        <v>129</v>
      </c>
      <c r="AW192" s="14" t="s">
        <v>33</v>
      </c>
      <c r="AX192" s="14" t="s">
        <v>80</v>
      </c>
      <c r="AY192" s="176" t="s">
        <v>115</v>
      </c>
    </row>
    <row r="193" spans="2:65" s="11" customFormat="1" ht="22.9" customHeight="1">
      <c r="B193" s="130"/>
      <c r="D193" s="131" t="s">
        <v>71</v>
      </c>
      <c r="E193" s="141" t="s">
        <v>240</v>
      </c>
      <c r="F193" s="141" t="s">
        <v>285</v>
      </c>
      <c r="I193" s="133"/>
      <c r="J193" s="142">
        <f>BK193</f>
        <v>0</v>
      </c>
      <c r="L193" s="130"/>
      <c r="M193" s="135"/>
      <c r="N193" s="136"/>
      <c r="O193" s="136"/>
      <c r="P193" s="137">
        <f>SUM(P194:P381)</f>
        <v>0</v>
      </c>
      <c r="Q193" s="136"/>
      <c r="R193" s="137">
        <f>SUM(R194:R381)</f>
        <v>21.682150930000002</v>
      </c>
      <c r="S193" s="136"/>
      <c r="T193" s="138">
        <f>SUM(T194:T381)</f>
        <v>48.763081000000014</v>
      </c>
      <c r="AR193" s="131" t="s">
        <v>80</v>
      </c>
      <c r="AT193" s="139" t="s">
        <v>71</v>
      </c>
      <c r="AU193" s="139" t="s">
        <v>80</v>
      </c>
      <c r="AY193" s="131" t="s">
        <v>115</v>
      </c>
      <c r="BK193" s="140">
        <f>SUM(BK194:BK381)</f>
        <v>0</v>
      </c>
    </row>
    <row r="194" spans="2:65" s="1" customFormat="1" ht="16.5" customHeight="1">
      <c r="B194" s="143"/>
      <c r="C194" s="144" t="s">
        <v>9</v>
      </c>
      <c r="D194" s="144" t="s">
        <v>118</v>
      </c>
      <c r="E194" s="145" t="s">
        <v>286</v>
      </c>
      <c r="F194" s="146" t="s">
        <v>287</v>
      </c>
      <c r="G194" s="147" t="s">
        <v>190</v>
      </c>
      <c r="H194" s="148">
        <v>106.72</v>
      </c>
      <c r="I194" s="149"/>
      <c r="J194" s="150">
        <f>ROUND(I194*H194,2)</f>
        <v>0</v>
      </c>
      <c r="K194" s="146" t="s">
        <v>122</v>
      </c>
      <c r="L194" s="32"/>
      <c r="M194" s="151" t="s">
        <v>3</v>
      </c>
      <c r="N194" s="152" t="s">
        <v>43</v>
      </c>
      <c r="O194" s="52"/>
      <c r="P194" s="153">
        <f>O194*H194</f>
        <v>0</v>
      </c>
      <c r="Q194" s="153">
        <v>1.2999999999999999E-4</v>
      </c>
      <c r="R194" s="153">
        <f>Q194*H194</f>
        <v>1.3873599999999998E-2</v>
      </c>
      <c r="S194" s="153">
        <v>0</v>
      </c>
      <c r="T194" s="154">
        <f>S194*H194</f>
        <v>0</v>
      </c>
      <c r="AR194" s="155" t="s">
        <v>129</v>
      </c>
      <c r="AT194" s="155" t="s">
        <v>118</v>
      </c>
      <c r="AU194" s="155" t="s">
        <v>82</v>
      </c>
      <c r="AY194" s="17" t="s">
        <v>115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7" t="s">
        <v>80</v>
      </c>
      <c r="BK194" s="156">
        <f>ROUND(I194*H194,2)</f>
        <v>0</v>
      </c>
      <c r="BL194" s="17" t="s">
        <v>129</v>
      </c>
      <c r="BM194" s="155" t="s">
        <v>288</v>
      </c>
    </row>
    <row r="195" spans="2:65" s="1" customFormat="1">
      <c r="B195" s="32"/>
      <c r="D195" s="157" t="s">
        <v>125</v>
      </c>
      <c r="F195" s="158" t="s">
        <v>289</v>
      </c>
      <c r="I195" s="88"/>
      <c r="L195" s="32"/>
      <c r="M195" s="159"/>
      <c r="N195" s="52"/>
      <c r="O195" s="52"/>
      <c r="P195" s="52"/>
      <c r="Q195" s="52"/>
      <c r="R195" s="52"/>
      <c r="S195" s="52"/>
      <c r="T195" s="53"/>
      <c r="AT195" s="17" t="s">
        <v>125</v>
      </c>
      <c r="AU195" s="17" t="s">
        <v>82</v>
      </c>
    </row>
    <row r="196" spans="2:65" s="12" customFormat="1">
      <c r="B196" s="160"/>
      <c r="D196" s="157" t="s">
        <v>126</v>
      </c>
      <c r="E196" s="161" t="s">
        <v>3</v>
      </c>
      <c r="F196" s="162" t="s">
        <v>222</v>
      </c>
      <c r="H196" s="161" t="s">
        <v>3</v>
      </c>
      <c r="I196" s="163"/>
      <c r="L196" s="160"/>
      <c r="M196" s="164"/>
      <c r="N196" s="165"/>
      <c r="O196" s="165"/>
      <c r="P196" s="165"/>
      <c r="Q196" s="165"/>
      <c r="R196" s="165"/>
      <c r="S196" s="165"/>
      <c r="T196" s="166"/>
      <c r="AT196" s="161" t="s">
        <v>126</v>
      </c>
      <c r="AU196" s="161" t="s">
        <v>82</v>
      </c>
      <c r="AV196" s="12" t="s">
        <v>80</v>
      </c>
      <c r="AW196" s="12" t="s">
        <v>33</v>
      </c>
      <c r="AX196" s="12" t="s">
        <v>72</v>
      </c>
      <c r="AY196" s="161" t="s">
        <v>115</v>
      </c>
    </row>
    <row r="197" spans="2:65" s="13" customFormat="1">
      <c r="B197" s="167"/>
      <c r="D197" s="157" t="s">
        <v>126</v>
      </c>
      <c r="E197" s="168" t="s">
        <v>3</v>
      </c>
      <c r="F197" s="169" t="s">
        <v>223</v>
      </c>
      <c r="H197" s="170">
        <v>106.72</v>
      </c>
      <c r="I197" s="171"/>
      <c r="L197" s="167"/>
      <c r="M197" s="172"/>
      <c r="N197" s="173"/>
      <c r="O197" s="173"/>
      <c r="P197" s="173"/>
      <c r="Q197" s="173"/>
      <c r="R197" s="173"/>
      <c r="S197" s="173"/>
      <c r="T197" s="174"/>
      <c r="AT197" s="168" t="s">
        <v>126</v>
      </c>
      <c r="AU197" s="168" t="s">
        <v>82</v>
      </c>
      <c r="AV197" s="13" t="s">
        <v>82</v>
      </c>
      <c r="AW197" s="13" t="s">
        <v>33</v>
      </c>
      <c r="AX197" s="13" t="s">
        <v>72</v>
      </c>
      <c r="AY197" s="168" t="s">
        <v>115</v>
      </c>
    </row>
    <row r="198" spans="2:65" s="14" customFormat="1">
      <c r="B198" s="175"/>
      <c r="D198" s="157" t="s">
        <v>126</v>
      </c>
      <c r="E198" s="176" t="s">
        <v>3</v>
      </c>
      <c r="F198" s="177" t="s">
        <v>128</v>
      </c>
      <c r="H198" s="178">
        <v>106.72</v>
      </c>
      <c r="I198" s="179"/>
      <c r="L198" s="175"/>
      <c r="M198" s="180"/>
      <c r="N198" s="181"/>
      <c r="O198" s="181"/>
      <c r="P198" s="181"/>
      <c r="Q198" s="181"/>
      <c r="R198" s="181"/>
      <c r="S198" s="181"/>
      <c r="T198" s="182"/>
      <c r="AT198" s="176" t="s">
        <v>126</v>
      </c>
      <c r="AU198" s="176" t="s">
        <v>82</v>
      </c>
      <c r="AV198" s="14" t="s">
        <v>129</v>
      </c>
      <c r="AW198" s="14" t="s">
        <v>33</v>
      </c>
      <c r="AX198" s="14" t="s">
        <v>80</v>
      </c>
      <c r="AY198" s="176" t="s">
        <v>115</v>
      </c>
    </row>
    <row r="199" spans="2:65" s="1" customFormat="1" ht="16.5" customHeight="1">
      <c r="B199" s="143"/>
      <c r="C199" s="144" t="s">
        <v>290</v>
      </c>
      <c r="D199" s="144" t="s">
        <v>118</v>
      </c>
      <c r="E199" s="145" t="s">
        <v>291</v>
      </c>
      <c r="F199" s="146" t="s">
        <v>292</v>
      </c>
      <c r="G199" s="147" t="s">
        <v>190</v>
      </c>
      <c r="H199" s="148">
        <v>285.69900000000001</v>
      </c>
      <c r="I199" s="149"/>
      <c r="J199" s="150">
        <f>ROUND(I199*H199,2)</f>
        <v>0</v>
      </c>
      <c r="K199" s="146" t="s">
        <v>122</v>
      </c>
      <c r="L199" s="32"/>
      <c r="M199" s="151" t="s">
        <v>3</v>
      </c>
      <c r="N199" s="152" t="s">
        <v>43</v>
      </c>
      <c r="O199" s="52"/>
      <c r="P199" s="153">
        <f>O199*H199</f>
        <v>0</v>
      </c>
      <c r="Q199" s="153">
        <v>4.0000000000000003E-5</v>
      </c>
      <c r="R199" s="153">
        <f>Q199*H199</f>
        <v>1.1427960000000001E-2</v>
      </c>
      <c r="S199" s="153">
        <v>0</v>
      </c>
      <c r="T199" s="154">
        <f>S199*H199</f>
        <v>0</v>
      </c>
      <c r="AR199" s="155" t="s">
        <v>129</v>
      </c>
      <c r="AT199" s="155" t="s">
        <v>118</v>
      </c>
      <c r="AU199" s="155" t="s">
        <v>82</v>
      </c>
      <c r="AY199" s="17" t="s">
        <v>115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7" t="s">
        <v>80</v>
      </c>
      <c r="BK199" s="156">
        <f>ROUND(I199*H199,2)</f>
        <v>0</v>
      </c>
      <c r="BL199" s="17" t="s">
        <v>129</v>
      </c>
      <c r="BM199" s="155" t="s">
        <v>293</v>
      </c>
    </row>
    <row r="200" spans="2:65" s="1" customFormat="1">
      <c r="B200" s="32"/>
      <c r="D200" s="157" t="s">
        <v>125</v>
      </c>
      <c r="F200" s="158" t="s">
        <v>294</v>
      </c>
      <c r="I200" s="88"/>
      <c r="L200" s="32"/>
      <c r="M200" s="159"/>
      <c r="N200" s="52"/>
      <c r="O200" s="52"/>
      <c r="P200" s="52"/>
      <c r="Q200" s="52"/>
      <c r="R200" s="52"/>
      <c r="S200" s="52"/>
      <c r="T200" s="53"/>
      <c r="AT200" s="17" t="s">
        <v>125</v>
      </c>
      <c r="AU200" s="17" t="s">
        <v>82</v>
      </c>
    </row>
    <row r="201" spans="2:65" s="12" customFormat="1">
      <c r="B201" s="160"/>
      <c r="D201" s="157" t="s">
        <v>126</v>
      </c>
      <c r="E201" s="161" t="s">
        <v>3</v>
      </c>
      <c r="F201" s="162" t="s">
        <v>222</v>
      </c>
      <c r="H201" s="161" t="s">
        <v>3</v>
      </c>
      <c r="I201" s="163"/>
      <c r="L201" s="160"/>
      <c r="M201" s="164"/>
      <c r="N201" s="165"/>
      <c r="O201" s="165"/>
      <c r="P201" s="165"/>
      <c r="Q201" s="165"/>
      <c r="R201" s="165"/>
      <c r="S201" s="165"/>
      <c r="T201" s="166"/>
      <c r="AT201" s="161" t="s">
        <v>126</v>
      </c>
      <c r="AU201" s="161" t="s">
        <v>82</v>
      </c>
      <c r="AV201" s="12" t="s">
        <v>80</v>
      </c>
      <c r="AW201" s="12" t="s">
        <v>33</v>
      </c>
      <c r="AX201" s="12" t="s">
        <v>72</v>
      </c>
      <c r="AY201" s="161" t="s">
        <v>115</v>
      </c>
    </row>
    <row r="202" spans="2:65" s="13" customFormat="1">
      <c r="B202" s="167"/>
      <c r="D202" s="157" t="s">
        <v>126</v>
      </c>
      <c r="E202" s="168" t="s">
        <v>3</v>
      </c>
      <c r="F202" s="169" t="s">
        <v>295</v>
      </c>
      <c r="H202" s="170">
        <v>128.97900000000001</v>
      </c>
      <c r="I202" s="171"/>
      <c r="L202" s="167"/>
      <c r="M202" s="172"/>
      <c r="N202" s="173"/>
      <c r="O202" s="173"/>
      <c r="P202" s="173"/>
      <c r="Q202" s="173"/>
      <c r="R202" s="173"/>
      <c r="S202" s="173"/>
      <c r="T202" s="174"/>
      <c r="AT202" s="168" t="s">
        <v>126</v>
      </c>
      <c r="AU202" s="168" t="s">
        <v>82</v>
      </c>
      <c r="AV202" s="13" t="s">
        <v>82</v>
      </c>
      <c r="AW202" s="13" t="s">
        <v>33</v>
      </c>
      <c r="AX202" s="13" t="s">
        <v>72</v>
      </c>
      <c r="AY202" s="168" t="s">
        <v>115</v>
      </c>
    </row>
    <row r="203" spans="2:65" s="13" customFormat="1">
      <c r="B203" s="167"/>
      <c r="D203" s="157" t="s">
        <v>126</v>
      </c>
      <c r="E203" s="168" t="s">
        <v>3</v>
      </c>
      <c r="F203" s="169" t="s">
        <v>223</v>
      </c>
      <c r="H203" s="170">
        <v>106.72</v>
      </c>
      <c r="I203" s="171"/>
      <c r="L203" s="167"/>
      <c r="M203" s="172"/>
      <c r="N203" s="173"/>
      <c r="O203" s="173"/>
      <c r="P203" s="173"/>
      <c r="Q203" s="173"/>
      <c r="R203" s="173"/>
      <c r="S203" s="173"/>
      <c r="T203" s="174"/>
      <c r="AT203" s="168" t="s">
        <v>126</v>
      </c>
      <c r="AU203" s="168" t="s">
        <v>82</v>
      </c>
      <c r="AV203" s="13" t="s">
        <v>82</v>
      </c>
      <c r="AW203" s="13" t="s">
        <v>33</v>
      </c>
      <c r="AX203" s="13" t="s">
        <v>72</v>
      </c>
      <c r="AY203" s="168" t="s">
        <v>115</v>
      </c>
    </row>
    <row r="204" spans="2:65" s="13" customFormat="1">
      <c r="B204" s="167"/>
      <c r="D204" s="157" t="s">
        <v>126</v>
      </c>
      <c r="E204" s="168" t="s">
        <v>3</v>
      </c>
      <c r="F204" s="169" t="s">
        <v>296</v>
      </c>
      <c r="H204" s="170">
        <v>50</v>
      </c>
      <c r="I204" s="171"/>
      <c r="L204" s="167"/>
      <c r="M204" s="172"/>
      <c r="N204" s="173"/>
      <c r="O204" s="173"/>
      <c r="P204" s="173"/>
      <c r="Q204" s="173"/>
      <c r="R204" s="173"/>
      <c r="S204" s="173"/>
      <c r="T204" s="174"/>
      <c r="AT204" s="168" t="s">
        <v>126</v>
      </c>
      <c r="AU204" s="168" t="s">
        <v>82</v>
      </c>
      <c r="AV204" s="13" t="s">
        <v>82</v>
      </c>
      <c r="AW204" s="13" t="s">
        <v>33</v>
      </c>
      <c r="AX204" s="13" t="s">
        <v>72</v>
      </c>
      <c r="AY204" s="168" t="s">
        <v>115</v>
      </c>
    </row>
    <row r="205" spans="2:65" s="14" customFormat="1">
      <c r="B205" s="175"/>
      <c r="D205" s="157" t="s">
        <v>126</v>
      </c>
      <c r="E205" s="176" t="s">
        <v>3</v>
      </c>
      <c r="F205" s="177" t="s">
        <v>128</v>
      </c>
      <c r="H205" s="178">
        <v>285.69900000000001</v>
      </c>
      <c r="I205" s="179"/>
      <c r="L205" s="175"/>
      <c r="M205" s="180"/>
      <c r="N205" s="181"/>
      <c r="O205" s="181"/>
      <c r="P205" s="181"/>
      <c r="Q205" s="181"/>
      <c r="R205" s="181"/>
      <c r="S205" s="181"/>
      <c r="T205" s="182"/>
      <c r="AT205" s="176" t="s">
        <v>126</v>
      </c>
      <c r="AU205" s="176" t="s">
        <v>82</v>
      </c>
      <c r="AV205" s="14" t="s">
        <v>129</v>
      </c>
      <c r="AW205" s="14" t="s">
        <v>33</v>
      </c>
      <c r="AX205" s="14" t="s">
        <v>80</v>
      </c>
      <c r="AY205" s="176" t="s">
        <v>115</v>
      </c>
    </row>
    <row r="206" spans="2:65" s="1" customFormat="1" ht="16.5" customHeight="1">
      <c r="B206" s="143"/>
      <c r="C206" s="144" t="s">
        <v>297</v>
      </c>
      <c r="D206" s="144" t="s">
        <v>118</v>
      </c>
      <c r="E206" s="145" t="s">
        <v>298</v>
      </c>
      <c r="F206" s="146" t="s">
        <v>299</v>
      </c>
      <c r="G206" s="147" t="s">
        <v>231</v>
      </c>
      <c r="H206" s="148">
        <v>6.4489999999999998</v>
      </c>
      <c r="I206" s="149"/>
      <c r="J206" s="150">
        <f>ROUND(I206*H206,2)</f>
        <v>0</v>
      </c>
      <c r="K206" s="146" t="s">
        <v>122</v>
      </c>
      <c r="L206" s="32"/>
      <c r="M206" s="151" t="s">
        <v>3</v>
      </c>
      <c r="N206" s="152" t="s">
        <v>43</v>
      </c>
      <c r="O206" s="52"/>
      <c r="P206" s="153">
        <f>O206*H206</f>
        <v>0</v>
      </c>
      <c r="Q206" s="153">
        <v>0</v>
      </c>
      <c r="R206" s="153">
        <f>Q206*H206</f>
        <v>0</v>
      </c>
      <c r="S206" s="153">
        <v>2.2000000000000002</v>
      </c>
      <c r="T206" s="154">
        <f>S206*H206</f>
        <v>14.187800000000001</v>
      </c>
      <c r="AR206" s="155" t="s">
        <v>129</v>
      </c>
      <c r="AT206" s="155" t="s">
        <v>118</v>
      </c>
      <c r="AU206" s="155" t="s">
        <v>82</v>
      </c>
      <c r="AY206" s="17" t="s">
        <v>115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7" t="s">
        <v>80</v>
      </c>
      <c r="BK206" s="156">
        <f>ROUND(I206*H206,2)</f>
        <v>0</v>
      </c>
      <c r="BL206" s="17" t="s">
        <v>129</v>
      </c>
      <c r="BM206" s="155" t="s">
        <v>300</v>
      </c>
    </row>
    <row r="207" spans="2:65" s="1" customFormat="1">
      <c r="B207" s="32"/>
      <c r="D207" s="157" t="s">
        <v>125</v>
      </c>
      <c r="F207" s="158" t="s">
        <v>301</v>
      </c>
      <c r="I207" s="88"/>
      <c r="L207" s="32"/>
      <c r="M207" s="159"/>
      <c r="N207" s="52"/>
      <c r="O207" s="52"/>
      <c r="P207" s="52"/>
      <c r="Q207" s="52"/>
      <c r="R207" s="52"/>
      <c r="S207" s="52"/>
      <c r="T207" s="53"/>
      <c r="AT207" s="17" t="s">
        <v>125</v>
      </c>
      <c r="AU207" s="17" t="s">
        <v>82</v>
      </c>
    </row>
    <row r="208" spans="2:65" s="12" customFormat="1">
      <c r="B208" s="160"/>
      <c r="D208" s="157" t="s">
        <v>126</v>
      </c>
      <c r="E208" s="161" t="s">
        <v>3</v>
      </c>
      <c r="F208" s="162" t="s">
        <v>222</v>
      </c>
      <c r="H208" s="161" t="s">
        <v>3</v>
      </c>
      <c r="I208" s="163"/>
      <c r="L208" s="160"/>
      <c r="M208" s="164"/>
      <c r="N208" s="165"/>
      <c r="O208" s="165"/>
      <c r="P208" s="165"/>
      <c r="Q208" s="165"/>
      <c r="R208" s="165"/>
      <c r="S208" s="165"/>
      <c r="T208" s="166"/>
      <c r="AT208" s="161" t="s">
        <v>126</v>
      </c>
      <c r="AU208" s="161" t="s">
        <v>82</v>
      </c>
      <c r="AV208" s="12" t="s">
        <v>80</v>
      </c>
      <c r="AW208" s="12" t="s">
        <v>33</v>
      </c>
      <c r="AX208" s="12" t="s">
        <v>72</v>
      </c>
      <c r="AY208" s="161" t="s">
        <v>115</v>
      </c>
    </row>
    <row r="209" spans="2:65" s="12" customFormat="1">
      <c r="B209" s="160"/>
      <c r="D209" s="157" t="s">
        <v>126</v>
      </c>
      <c r="E209" s="161" t="s">
        <v>3</v>
      </c>
      <c r="F209" s="162" t="s">
        <v>302</v>
      </c>
      <c r="H209" s="161" t="s">
        <v>3</v>
      </c>
      <c r="I209" s="163"/>
      <c r="L209" s="160"/>
      <c r="M209" s="164"/>
      <c r="N209" s="165"/>
      <c r="O209" s="165"/>
      <c r="P209" s="165"/>
      <c r="Q209" s="165"/>
      <c r="R209" s="165"/>
      <c r="S209" s="165"/>
      <c r="T209" s="166"/>
      <c r="AT209" s="161" t="s">
        <v>126</v>
      </c>
      <c r="AU209" s="161" t="s">
        <v>82</v>
      </c>
      <c r="AV209" s="12" t="s">
        <v>80</v>
      </c>
      <c r="AW209" s="12" t="s">
        <v>33</v>
      </c>
      <c r="AX209" s="12" t="s">
        <v>72</v>
      </c>
      <c r="AY209" s="161" t="s">
        <v>115</v>
      </c>
    </row>
    <row r="210" spans="2:65" s="13" customFormat="1">
      <c r="B210" s="167"/>
      <c r="D210" s="157" t="s">
        <v>126</v>
      </c>
      <c r="E210" s="168" t="s">
        <v>3</v>
      </c>
      <c r="F210" s="169" t="s">
        <v>303</v>
      </c>
      <c r="H210" s="170">
        <v>0.54200000000000004</v>
      </c>
      <c r="I210" s="171"/>
      <c r="L210" s="167"/>
      <c r="M210" s="172"/>
      <c r="N210" s="173"/>
      <c r="O210" s="173"/>
      <c r="P210" s="173"/>
      <c r="Q210" s="173"/>
      <c r="R210" s="173"/>
      <c r="S210" s="173"/>
      <c r="T210" s="174"/>
      <c r="AT210" s="168" t="s">
        <v>126</v>
      </c>
      <c r="AU210" s="168" t="s">
        <v>82</v>
      </c>
      <c r="AV210" s="13" t="s">
        <v>82</v>
      </c>
      <c r="AW210" s="13" t="s">
        <v>33</v>
      </c>
      <c r="AX210" s="13" t="s">
        <v>72</v>
      </c>
      <c r="AY210" s="168" t="s">
        <v>115</v>
      </c>
    </row>
    <row r="211" spans="2:65" s="13" customFormat="1">
      <c r="B211" s="167"/>
      <c r="D211" s="157" t="s">
        <v>126</v>
      </c>
      <c r="E211" s="168" t="s">
        <v>3</v>
      </c>
      <c r="F211" s="169" t="s">
        <v>304</v>
      </c>
      <c r="H211" s="170">
        <v>0.86199999999999999</v>
      </c>
      <c r="I211" s="171"/>
      <c r="L211" s="167"/>
      <c r="M211" s="172"/>
      <c r="N211" s="173"/>
      <c r="O211" s="173"/>
      <c r="P211" s="173"/>
      <c r="Q211" s="173"/>
      <c r="R211" s="173"/>
      <c r="S211" s="173"/>
      <c r="T211" s="174"/>
      <c r="AT211" s="168" t="s">
        <v>126</v>
      </c>
      <c r="AU211" s="168" t="s">
        <v>82</v>
      </c>
      <c r="AV211" s="13" t="s">
        <v>82</v>
      </c>
      <c r="AW211" s="13" t="s">
        <v>33</v>
      </c>
      <c r="AX211" s="13" t="s">
        <v>72</v>
      </c>
      <c r="AY211" s="168" t="s">
        <v>115</v>
      </c>
    </row>
    <row r="212" spans="2:65" s="13" customFormat="1">
      <c r="B212" s="167"/>
      <c r="D212" s="157" t="s">
        <v>126</v>
      </c>
      <c r="E212" s="168" t="s">
        <v>3</v>
      </c>
      <c r="F212" s="169" t="s">
        <v>305</v>
      </c>
      <c r="H212" s="170">
        <v>4.3449999999999998</v>
      </c>
      <c r="I212" s="171"/>
      <c r="L212" s="167"/>
      <c r="M212" s="172"/>
      <c r="N212" s="173"/>
      <c r="O212" s="173"/>
      <c r="P212" s="173"/>
      <c r="Q212" s="173"/>
      <c r="R212" s="173"/>
      <c r="S212" s="173"/>
      <c r="T212" s="174"/>
      <c r="AT212" s="168" t="s">
        <v>126</v>
      </c>
      <c r="AU212" s="168" t="s">
        <v>82</v>
      </c>
      <c r="AV212" s="13" t="s">
        <v>82</v>
      </c>
      <c r="AW212" s="13" t="s">
        <v>33</v>
      </c>
      <c r="AX212" s="13" t="s">
        <v>72</v>
      </c>
      <c r="AY212" s="168" t="s">
        <v>115</v>
      </c>
    </row>
    <row r="213" spans="2:65" s="13" customFormat="1">
      <c r="B213" s="167"/>
      <c r="D213" s="157" t="s">
        <v>126</v>
      </c>
      <c r="E213" s="168" t="s">
        <v>3</v>
      </c>
      <c r="F213" s="169" t="s">
        <v>306</v>
      </c>
      <c r="H213" s="170">
        <v>0.7</v>
      </c>
      <c r="I213" s="171"/>
      <c r="L213" s="167"/>
      <c r="M213" s="172"/>
      <c r="N213" s="173"/>
      <c r="O213" s="173"/>
      <c r="P213" s="173"/>
      <c r="Q213" s="173"/>
      <c r="R213" s="173"/>
      <c r="S213" s="173"/>
      <c r="T213" s="174"/>
      <c r="AT213" s="168" t="s">
        <v>126</v>
      </c>
      <c r="AU213" s="168" t="s">
        <v>82</v>
      </c>
      <c r="AV213" s="13" t="s">
        <v>82</v>
      </c>
      <c r="AW213" s="13" t="s">
        <v>33</v>
      </c>
      <c r="AX213" s="13" t="s">
        <v>72</v>
      </c>
      <c r="AY213" s="168" t="s">
        <v>115</v>
      </c>
    </row>
    <row r="214" spans="2:65" s="14" customFormat="1">
      <c r="B214" s="175"/>
      <c r="D214" s="157" t="s">
        <v>126</v>
      </c>
      <c r="E214" s="176" t="s">
        <v>3</v>
      </c>
      <c r="F214" s="177" t="s">
        <v>128</v>
      </c>
      <c r="H214" s="178">
        <v>6.4489999999999998</v>
      </c>
      <c r="I214" s="179"/>
      <c r="L214" s="175"/>
      <c r="M214" s="180"/>
      <c r="N214" s="181"/>
      <c r="O214" s="181"/>
      <c r="P214" s="181"/>
      <c r="Q214" s="181"/>
      <c r="R214" s="181"/>
      <c r="S214" s="181"/>
      <c r="T214" s="182"/>
      <c r="AT214" s="176" t="s">
        <v>126</v>
      </c>
      <c r="AU214" s="176" t="s">
        <v>82</v>
      </c>
      <c r="AV214" s="14" t="s">
        <v>129</v>
      </c>
      <c r="AW214" s="14" t="s">
        <v>33</v>
      </c>
      <c r="AX214" s="14" t="s">
        <v>80</v>
      </c>
      <c r="AY214" s="176" t="s">
        <v>115</v>
      </c>
    </row>
    <row r="215" spans="2:65" s="1" customFormat="1" ht="16.5" customHeight="1">
      <c r="B215" s="143"/>
      <c r="C215" s="144" t="s">
        <v>307</v>
      </c>
      <c r="D215" s="144" t="s">
        <v>118</v>
      </c>
      <c r="E215" s="145" t="s">
        <v>308</v>
      </c>
      <c r="F215" s="146" t="s">
        <v>309</v>
      </c>
      <c r="G215" s="147" t="s">
        <v>190</v>
      </c>
      <c r="H215" s="148">
        <v>125.804</v>
      </c>
      <c r="I215" s="149"/>
      <c r="J215" s="150">
        <f>ROUND(I215*H215,2)</f>
        <v>0</v>
      </c>
      <c r="K215" s="146" t="s">
        <v>122</v>
      </c>
      <c r="L215" s="32"/>
      <c r="M215" s="151" t="s">
        <v>3</v>
      </c>
      <c r="N215" s="152" t="s">
        <v>43</v>
      </c>
      <c r="O215" s="52"/>
      <c r="P215" s="153">
        <f>O215*H215</f>
        <v>0</v>
      </c>
      <c r="Q215" s="153">
        <v>0</v>
      </c>
      <c r="R215" s="153">
        <f>Q215*H215</f>
        <v>0</v>
      </c>
      <c r="S215" s="153">
        <v>3.5000000000000003E-2</v>
      </c>
      <c r="T215" s="154">
        <f>S215*H215</f>
        <v>4.4031400000000005</v>
      </c>
      <c r="AR215" s="155" t="s">
        <v>129</v>
      </c>
      <c r="AT215" s="155" t="s">
        <v>118</v>
      </c>
      <c r="AU215" s="155" t="s">
        <v>82</v>
      </c>
      <c r="AY215" s="17" t="s">
        <v>115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7" t="s">
        <v>80</v>
      </c>
      <c r="BK215" s="156">
        <f>ROUND(I215*H215,2)</f>
        <v>0</v>
      </c>
      <c r="BL215" s="17" t="s">
        <v>129</v>
      </c>
      <c r="BM215" s="155" t="s">
        <v>310</v>
      </c>
    </row>
    <row r="216" spans="2:65" s="1" customFormat="1" ht="19.5">
      <c r="B216" s="32"/>
      <c r="D216" s="157" t="s">
        <v>125</v>
      </c>
      <c r="F216" s="158" t="s">
        <v>311</v>
      </c>
      <c r="I216" s="88"/>
      <c r="L216" s="32"/>
      <c r="M216" s="159"/>
      <c r="N216" s="52"/>
      <c r="O216" s="52"/>
      <c r="P216" s="52"/>
      <c r="Q216" s="52"/>
      <c r="R216" s="52"/>
      <c r="S216" s="52"/>
      <c r="T216" s="53"/>
      <c r="AT216" s="17" t="s">
        <v>125</v>
      </c>
      <c r="AU216" s="17" t="s">
        <v>82</v>
      </c>
    </row>
    <row r="217" spans="2:65" s="12" customFormat="1">
      <c r="B217" s="160"/>
      <c r="D217" s="157" t="s">
        <v>126</v>
      </c>
      <c r="E217" s="161" t="s">
        <v>3</v>
      </c>
      <c r="F217" s="162" t="s">
        <v>222</v>
      </c>
      <c r="H217" s="161" t="s">
        <v>3</v>
      </c>
      <c r="I217" s="163"/>
      <c r="L217" s="160"/>
      <c r="M217" s="164"/>
      <c r="N217" s="165"/>
      <c r="O217" s="165"/>
      <c r="P217" s="165"/>
      <c r="Q217" s="165"/>
      <c r="R217" s="165"/>
      <c r="S217" s="165"/>
      <c r="T217" s="166"/>
      <c r="AT217" s="161" t="s">
        <v>126</v>
      </c>
      <c r="AU217" s="161" t="s">
        <v>82</v>
      </c>
      <c r="AV217" s="12" t="s">
        <v>80</v>
      </c>
      <c r="AW217" s="12" t="s">
        <v>33</v>
      </c>
      <c r="AX217" s="12" t="s">
        <v>72</v>
      </c>
      <c r="AY217" s="161" t="s">
        <v>115</v>
      </c>
    </row>
    <row r="218" spans="2:65" s="12" customFormat="1">
      <c r="B218" s="160"/>
      <c r="D218" s="157" t="s">
        <v>126</v>
      </c>
      <c r="E218" s="161" t="s">
        <v>3</v>
      </c>
      <c r="F218" s="162" t="s">
        <v>302</v>
      </c>
      <c r="H218" s="161" t="s">
        <v>3</v>
      </c>
      <c r="I218" s="163"/>
      <c r="L218" s="160"/>
      <c r="M218" s="164"/>
      <c r="N218" s="165"/>
      <c r="O218" s="165"/>
      <c r="P218" s="165"/>
      <c r="Q218" s="165"/>
      <c r="R218" s="165"/>
      <c r="S218" s="165"/>
      <c r="T218" s="166"/>
      <c r="AT218" s="161" t="s">
        <v>126</v>
      </c>
      <c r="AU218" s="161" t="s">
        <v>82</v>
      </c>
      <c r="AV218" s="12" t="s">
        <v>80</v>
      </c>
      <c r="AW218" s="12" t="s">
        <v>33</v>
      </c>
      <c r="AX218" s="12" t="s">
        <v>72</v>
      </c>
      <c r="AY218" s="161" t="s">
        <v>115</v>
      </c>
    </row>
    <row r="219" spans="2:65" s="13" customFormat="1">
      <c r="B219" s="167"/>
      <c r="D219" s="157" t="s">
        <v>126</v>
      </c>
      <c r="E219" s="168" t="s">
        <v>3</v>
      </c>
      <c r="F219" s="169" t="s">
        <v>267</v>
      </c>
      <c r="H219" s="170">
        <v>10.83</v>
      </c>
      <c r="I219" s="171"/>
      <c r="L219" s="167"/>
      <c r="M219" s="172"/>
      <c r="N219" s="173"/>
      <c r="O219" s="173"/>
      <c r="P219" s="173"/>
      <c r="Q219" s="173"/>
      <c r="R219" s="173"/>
      <c r="S219" s="173"/>
      <c r="T219" s="174"/>
      <c r="AT219" s="168" t="s">
        <v>126</v>
      </c>
      <c r="AU219" s="168" t="s">
        <v>82</v>
      </c>
      <c r="AV219" s="13" t="s">
        <v>82</v>
      </c>
      <c r="AW219" s="13" t="s">
        <v>33</v>
      </c>
      <c r="AX219" s="13" t="s">
        <v>72</v>
      </c>
      <c r="AY219" s="168" t="s">
        <v>115</v>
      </c>
    </row>
    <row r="220" spans="2:65" s="13" customFormat="1">
      <c r="B220" s="167"/>
      <c r="D220" s="157" t="s">
        <v>126</v>
      </c>
      <c r="E220" s="168" t="s">
        <v>3</v>
      </c>
      <c r="F220" s="169" t="s">
        <v>268</v>
      </c>
      <c r="H220" s="170">
        <v>17.231000000000002</v>
      </c>
      <c r="I220" s="171"/>
      <c r="L220" s="167"/>
      <c r="M220" s="172"/>
      <c r="N220" s="173"/>
      <c r="O220" s="173"/>
      <c r="P220" s="173"/>
      <c r="Q220" s="173"/>
      <c r="R220" s="173"/>
      <c r="S220" s="173"/>
      <c r="T220" s="174"/>
      <c r="AT220" s="168" t="s">
        <v>126</v>
      </c>
      <c r="AU220" s="168" t="s">
        <v>82</v>
      </c>
      <c r="AV220" s="13" t="s">
        <v>82</v>
      </c>
      <c r="AW220" s="13" t="s">
        <v>33</v>
      </c>
      <c r="AX220" s="13" t="s">
        <v>72</v>
      </c>
      <c r="AY220" s="168" t="s">
        <v>115</v>
      </c>
    </row>
    <row r="221" spans="2:65" s="13" customFormat="1">
      <c r="B221" s="167"/>
      <c r="D221" s="157" t="s">
        <v>126</v>
      </c>
      <c r="E221" s="168" t="s">
        <v>3</v>
      </c>
      <c r="F221" s="169" t="s">
        <v>269</v>
      </c>
      <c r="H221" s="170">
        <v>86.91</v>
      </c>
      <c r="I221" s="171"/>
      <c r="L221" s="167"/>
      <c r="M221" s="172"/>
      <c r="N221" s="173"/>
      <c r="O221" s="173"/>
      <c r="P221" s="173"/>
      <c r="Q221" s="173"/>
      <c r="R221" s="173"/>
      <c r="S221" s="173"/>
      <c r="T221" s="174"/>
      <c r="AT221" s="168" t="s">
        <v>126</v>
      </c>
      <c r="AU221" s="168" t="s">
        <v>82</v>
      </c>
      <c r="AV221" s="13" t="s">
        <v>82</v>
      </c>
      <c r="AW221" s="13" t="s">
        <v>33</v>
      </c>
      <c r="AX221" s="13" t="s">
        <v>72</v>
      </c>
      <c r="AY221" s="168" t="s">
        <v>115</v>
      </c>
    </row>
    <row r="222" spans="2:65" s="13" customFormat="1">
      <c r="B222" s="167"/>
      <c r="D222" s="157" t="s">
        <v>126</v>
      </c>
      <c r="E222" s="168" t="s">
        <v>3</v>
      </c>
      <c r="F222" s="169" t="s">
        <v>270</v>
      </c>
      <c r="H222" s="170">
        <v>14.007999999999999</v>
      </c>
      <c r="I222" s="171"/>
      <c r="L222" s="167"/>
      <c r="M222" s="172"/>
      <c r="N222" s="173"/>
      <c r="O222" s="173"/>
      <c r="P222" s="173"/>
      <c r="Q222" s="173"/>
      <c r="R222" s="173"/>
      <c r="S222" s="173"/>
      <c r="T222" s="174"/>
      <c r="AT222" s="168" t="s">
        <v>126</v>
      </c>
      <c r="AU222" s="168" t="s">
        <v>82</v>
      </c>
      <c r="AV222" s="13" t="s">
        <v>82</v>
      </c>
      <c r="AW222" s="13" t="s">
        <v>33</v>
      </c>
      <c r="AX222" s="13" t="s">
        <v>72</v>
      </c>
      <c r="AY222" s="168" t="s">
        <v>115</v>
      </c>
    </row>
    <row r="223" spans="2:65" s="13" customFormat="1">
      <c r="B223" s="167"/>
      <c r="D223" s="157" t="s">
        <v>126</v>
      </c>
      <c r="E223" s="168" t="s">
        <v>3</v>
      </c>
      <c r="F223" s="169" t="s">
        <v>312</v>
      </c>
      <c r="H223" s="170">
        <v>-3.1749999999999998</v>
      </c>
      <c r="I223" s="171"/>
      <c r="L223" s="167"/>
      <c r="M223" s="172"/>
      <c r="N223" s="173"/>
      <c r="O223" s="173"/>
      <c r="P223" s="173"/>
      <c r="Q223" s="173"/>
      <c r="R223" s="173"/>
      <c r="S223" s="173"/>
      <c r="T223" s="174"/>
      <c r="AT223" s="168" t="s">
        <v>126</v>
      </c>
      <c r="AU223" s="168" t="s">
        <v>82</v>
      </c>
      <c r="AV223" s="13" t="s">
        <v>82</v>
      </c>
      <c r="AW223" s="13" t="s">
        <v>33</v>
      </c>
      <c r="AX223" s="13" t="s">
        <v>72</v>
      </c>
      <c r="AY223" s="168" t="s">
        <v>115</v>
      </c>
    </row>
    <row r="224" spans="2:65" s="14" customFormat="1">
      <c r="B224" s="175"/>
      <c r="D224" s="157" t="s">
        <v>126</v>
      </c>
      <c r="E224" s="176" t="s">
        <v>3</v>
      </c>
      <c r="F224" s="177" t="s">
        <v>128</v>
      </c>
      <c r="H224" s="178">
        <v>125.804</v>
      </c>
      <c r="I224" s="179"/>
      <c r="L224" s="175"/>
      <c r="M224" s="180"/>
      <c r="N224" s="181"/>
      <c r="O224" s="181"/>
      <c r="P224" s="181"/>
      <c r="Q224" s="181"/>
      <c r="R224" s="181"/>
      <c r="S224" s="181"/>
      <c r="T224" s="182"/>
      <c r="AT224" s="176" t="s">
        <v>126</v>
      </c>
      <c r="AU224" s="176" t="s">
        <v>82</v>
      </c>
      <c r="AV224" s="14" t="s">
        <v>129</v>
      </c>
      <c r="AW224" s="14" t="s">
        <v>33</v>
      </c>
      <c r="AX224" s="14" t="s">
        <v>80</v>
      </c>
      <c r="AY224" s="176" t="s">
        <v>115</v>
      </c>
    </row>
    <row r="225" spans="2:65" s="1" customFormat="1" ht="16.5" customHeight="1">
      <c r="B225" s="143"/>
      <c r="C225" s="144" t="s">
        <v>313</v>
      </c>
      <c r="D225" s="144" t="s">
        <v>118</v>
      </c>
      <c r="E225" s="145" t="s">
        <v>314</v>
      </c>
      <c r="F225" s="146" t="s">
        <v>315</v>
      </c>
      <c r="G225" s="147" t="s">
        <v>274</v>
      </c>
      <c r="H225" s="148">
        <v>70</v>
      </c>
      <c r="I225" s="149"/>
      <c r="J225" s="150">
        <f>ROUND(I225*H225,2)</f>
        <v>0</v>
      </c>
      <c r="K225" s="146" t="s">
        <v>122</v>
      </c>
      <c r="L225" s="32"/>
      <c r="M225" s="151" t="s">
        <v>3</v>
      </c>
      <c r="N225" s="152" t="s">
        <v>43</v>
      </c>
      <c r="O225" s="52"/>
      <c r="P225" s="153">
        <f>O225*H225</f>
        <v>0</v>
      </c>
      <c r="Q225" s="153">
        <v>1.805E-2</v>
      </c>
      <c r="R225" s="153">
        <f>Q225*H225</f>
        <v>1.2635000000000001</v>
      </c>
      <c r="S225" s="153">
        <v>0</v>
      </c>
      <c r="T225" s="154">
        <f>S225*H225</f>
        <v>0</v>
      </c>
      <c r="AR225" s="155" t="s">
        <v>129</v>
      </c>
      <c r="AT225" s="155" t="s">
        <v>118</v>
      </c>
      <c r="AU225" s="155" t="s">
        <v>82</v>
      </c>
      <c r="AY225" s="17" t="s">
        <v>115</v>
      </c>
      <c r="BE225" s="156">
        <f>IF(N225="základní",J225,0)</f>
        <v>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17" t="s">
        <v>80</v>
      </c>
      <c r="BK225" s="156">
        <f>ROUND(I225*H225,2)</f>
        <v>0</v>
      </c>
      <c r="BL225" s="17" t="s">
        <v>129</v>
      </c>
      <c r="BM225" s="155" t="s">
        <v>316</v>
      </c>
    </row>
    <row r="226" spans="2:65" s="1" customFormat="1">
      <c r="B226" s="32"/>
      <c r="D226" s="157" t="s">
        <v>125</v>
      </c>
      <c r="F226" s="158" t="s">
        <v>317</v>
      </c>
      <c r="I226" s="88"/>
      <c r="L226" s="32"/>
      <c r="M226" s="159"/>
      <c r="N226" s="52"/>
      <c r="O226" s="52"/>
      <c r="P226" s="52"/>
      <c r="Q226" s="52"/>
      <c r="R226" s="52"/>
      <c r="S226" s="52"/>
      <c r="T226" s="53"/>
      <c r="AT226" s="17" t="s">
        <v>125</v>
      </c>
      <c r="AU226" s="17" t="s">
        <v>82</v>
      </c>
    </row>
    <row r="227" spans="2:65" s="12" customFormat="1">
      <c r="B227" s="160"/>
      <c r="D227" s="157" t="s">
        <v>126</v>
      </c>
      <c r="E227" s="161" t="s">
        <v>3</v>
      </c>
      <c r="F227" s="162" t="s">
        <v>318</v>
      </c>
      <c r="H227" s="161" t="s">
        <v>3</v>
      </c>
      <c r="I227" s="163"/>
      <c r="L227" s="160"/>
      <c r="M227" s="164"/>
      <c r="N227" s="165"/>
      <c r="O227" s="165"/>
      <c r="P227" s="165"/>
      <c r="Q227" s="165"/>
      <c r="R227" s="165"/>
      <c r="S227" s="165"/>
      <c r="T227" s="166"/>
      <c r="AT227" s="161" t="s">
        <v>126</v>
      </c>
      <c r="AU227" s="161" t="s">
        <v>82</v>
      </c>
      <c r="AV227" s="12" t="s">
        <v>80</v>
      </c>
      <c r="AW227" s="12" t="s">
        <v>33</v>
      </c>
      <c r="AX227" s="12" t="s">
        <v>72</v>
      </c>
      <c r="AY227" s="161" t="s">
        <v>115</v>
      </c>
    </row>
    <row r="228" spans="2:65" s="13" customFormat="1">
      <c r="B228" s="167"/>
      <c r="D228" s="157" t="s">
        <v>126</v>
      </c>
      <c r="E228" s="168" t="s">
        <v>3</v>
      </c>
      <c r="F228" s="169" t="s">
        <v>319</v>
      </c>
      <c r="H228" s="170">
        <v>70</v>
      </c>
      <c r="I228" s="171"/>
      <c r="L228" s="167"/>
      <c r="M228" s="172"/>
      <c r="N228" s="173"/>
      <c r="O228" s="173"/>
      <c r="P228" s="173"/>
      <c r="Q228" s="173"/>
      <c r="R228" s="173"/>
      <c r="S228" s="173"/>
      <c r="T228" s="174"/>
      <c r="AT228" s="168" t="s">
        <v>126</v>
      </c>
      <c r="AU228" s="168" t="s">
        <v>82</v>
      </c>
      <c r="AV228" s="13" t="s">
        <v>82</v>
      </c>
      <c r="AW228" s="13" t="s">
        <v>33</v>
      </c>
      <c r="AX228" s="13" t="s">
        <v>72</v>
      </c>
      <c r="AY228" s="168" t="s">
        <v>115</v>
      </c>
    </row>
    <row r="229" spans="2:65" s="14" customFormat="1">
      <c r="B229" s="175"/>
      <c r="D229" s="157" t="s">
        <v>126</v>
      </c>
      <c r="E229" s="176" t="s">
        <v>3</v>
      </c>
      <c r="F229" s="177" t="s">
        <v>128</v>
      </c>
      <c r="H229" s="178">
        <v>70</v>
      </c>
      <c r="I229" s="179"/>
      <c r="L229" s="175"/>
      <c r="M229" s="180"/>
      <c r="N229" s="181"/>
      <c r="O229" s="181"/>
      <c r="P229" s="181"/>
      <c r="Q229" s="181"/>
      <c r="R229" s="181"/>
      <c r="S229" s="181"/>
      <c r="T229" s="182"/>
      <c r="AT229" s="176" t="s">
        <v>126</v>
      </c>
      <c r="AU229" s="176" t="s">
        <v>82</v>
      </c>
      <c r="AV229" s="14" t="s">
        <v>129</v>
      </c>
      <c r="AW229" s="14" t="s">
        <v>33</v>
      </c>
      <c r="AX229" s="14" t="s">
        <v>80</v>
      </c>
      <c r="AY229" s="176" t="s">
        <v>115</v>
      </c>
    </row>
    <row r="230" spans="2:65" s="1" customFormat="1" ht="16.5" customHeight="1">
      <c r="B230" s="143"/>
      <c r="C230" s="144" t="s">
        <v>320</v>
      </c>
      <c r="D230" s="144" t="s">
        <v>118</v>
      </c>
      <c r="E230" s="145" t="s">
        <v>321</v>
      </c>
      <c r="F230" s="146" t="s">
        <v>322</v>
      </c>
      <c r="G230" s="147" t="s">
        <v>274</v>
      </c>
      <c r="H230" s="148">
        <v>1.08</v>
      </c>
      <c r="I230" s="149"/>
      <c r="J230" s="150">
        <f>ROUND(I230*H230,2)</f>
        <v>0</v>
      </c>
      <c r="K230" s="146" t="s">
        <v>122</v>
      </c>
      <c r="L230" s="32"/>
      <c r="M230" s="151" t="s">
        <v>3</v>
      </c>
      <c r="N230" s="152" t="s">
        <v>43</v>
      </c>
      <c r="O230" s="52"/>
      <c r="P230" s="153">
        <f>O230*H230</f>
        <v>0</v>
      </c>
      <c r="Q230" s="153">
        <v>1.2199999999999999E-3</v>
      </c>
      <c r="R230" s="153">
        <f>Q230*H230</f>
        <v>1.3175999999999999E-3</v>
      </c>
      <c r="S230" s="153">
        <v>7.0000000000000007E-2</v>
      </c>
      <c r="T230" s="154">
        <f>S230*H230</f>
        <v>7.5600000000000014E-2</v>
      </c>
      <c r="AR230" s="155" t="s">
        <v>129</v>
      </c>
      <c r="AT230" s="155" t="s">
        <v>118</v>
      </c>
      <c r="AU230" s="155" t="s">
        <v>82</v>
      </c>
      <c r="AY230" s="17" t="s">
        <v>115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7" t="s">
        <v>80</v>
      </c>
      <c r="BK230" s="156">
        <f>ROUND(I230*H230,2)</f>
        <v>0</v>
      </c>
      <c r="BL230" s="17" t="s">
        <v>129</v>
      </c>
      <c r="BM230" s="155" t="s">
        <v>323</v>
      </c>
    </row>
    <row r="231" spans="2:65" s="1" customFormat="1" ht="19.5">
      <c r="B231" s="32"/>
      <c r="D231" s="157" t="s">
        <v>125</v>
      </c>
      <c r="F231" s="158" t="s">
        <v>324</v>
      </c>
      <c r="I231" s="88"/>
      <c r="L231" s="32"/>
      <c r="M231" s="159"/>
      <c r="N231" s="52"/>
      <c r="O231" s="52"/>
      <c r="P231" s="52"/>
      <c r="Q231" s="52"/>
      <c r="R231" s="52"/>
      <c r="S231" s="52"/>
      <c r="T231" s="53"/>
      <c r="AT231" s="17" t="s">
        <v>125</v>
      </c>
      <c r="AU231" s="17" t="s">
        <v>82</v>
      </c>
    </row>
    <row r="232" spans="2:65" s="12" customFormat="1">
      <c r="B232" s="160"/>
      <c r="D232" s="157" t="s">
        <v>126</v>
      </c>
      <c r="E232" s="161" t="s">
        <v>3</v>
      </c>
      <c r="F232" s="162" t="s">
        <v>282</v>
      </c>
      <c r="H232" s="161" t="s">
        <v>3</v>
      </c>
      <c r="I232" s="163"/>
      <c r="L232" s="160"/>
      <c r="M232" s="164"/>
      <c r="N232" s="165"/>
      <c r="O232" s="165"/>
      <c r="P232" s="165"/>
      <c r="Q232" s="165"/>
      <c r="R232" s="165"/>
      <c r="S232" s="165"/>
      <c r="T232" s="166"/>
      <c r="AT232" s="161" t="s">
        <v>126</v>
      </c>
      <c r="AU232" s="161" t="s">
        <v>82</v>
      </c>
      <c r="AV232" s="12" t="s">
        <v>80</v>
      </c>
      <c r="AW232" s="12" t="s">
        <v>33</v>
      </c>
      <c r="AX232" s="12" t="s">
        <v>72</v>
      </c>
      <c r="AY232" s="161" t="s">
        <v>115</v>
      </c>
    </row>
    <row r="233" spans="2:65" s="13" customFormat="1">
      <c r="B233" s="167"/>
      <c r="D233" s="157" t="s">
        <v>126</v>
      </c>
      <c r="E233" s="168" t="s">
        <v>3</v>
      </c>
      <c r="F233" s="169" t="s">
        <v>325</v>
      </c>
      <c r="H233" s="170">
        <v>1.08</v>
      </c>
      <c r="I233" s="171"/>
      <c r="L233" s="167"/>
      <c r="M233" s="172"/>
      <c r="N233" s="173"/>
      <c r="O233" s="173"/>
      <c r="P233" s="173"/>
      <c r="Q233" s="173"/>
      <c r="R233" s="173"/>
      <c r="S233" s="173"/>
      <c r="T233" s="174"/>
      <c r="AT233" s="168" t="s">
        <v>126</v>
      </c>
      <c r="AU233" s="168" t="s">
        <v>82</v>
      </c>
      <c r="AV233" s="13" t="s">
        <v>82</v>
      </c>
      <c r="AW233" s="13" t="s">
        <v>33</v>
      </c>
      <c r="AX233" s="13" t="s">
        <v>72</v>
      </c>
      <c r="AY233" s="168" t="s">
        <v>115</v>
      </c>
    </row>
    <row r="234" spans="2:65" s="14" customFormat="1">
      <c r="B234" s="175"/>
      <c r="D234" s="157" t="s">
        <v>126</v>
      </c>
      <c r="E234" s="176" t="s">
        <v>3</v>
      </c>
      <c r="F234" s="177" t="s">
        <v>128</v>
      </c>
      <c r="H234" s="178">
        <v>1.08</v>
      </c>
      <c r="I234" s="179"/>
      <c r="L234" s="175"/>
      <c r="M234" s="180"/>
      <c r="N234" s="181"/>
      <c r="O234" s="181"/>
      <c r="P234" s="181"/>
      <c r="Q234" s="181"/>
      <c r="R234" s="181"/>
      <c r="S234" s="181"/>
      <c r="T234" s="182"/>
      <c r="AT234" s="176" t="s">
        <v>126</v>
      </c>
      <c r="AU234" s="176" t="s">
        <v>82</v>
      </c>
      <c r="AV234" s="14" t="s">
        <v>129</v>
      </c>
      <c r="AW234" s="14" t="s">
        <v>33</v>
      </c>
      <c r="AX234" s="14" t="s">
        <v>80</v>
      </c>
      <c r="AY234" s="176" t="s">
        <v>115</v>
      </c>
    </row>
    <row r="235" spans="2:65" s="1" customFormat="1" ht="16.5" customHeight="1">
      <c r="B235" s="143"/>
      <c r="C235" s="144" t="s">
        <v>8</v>
      </c>
      <c r="D235" s="144" t="s">
        <v>118</v>
      </c>
      <c r="E235" s="145" t="s">
        <v>326</v>
      </c>
      <c r="F235" s="146" t="s">
        <v>327</v>
      </c>
      <c r="G235" s="147" t="s">
        <v>274</v>
      </c>
      <c r="H235" s="148">
        <v>150</v>
      </c>
      <c r="I235" s="149"/>
      <c r="J235" s="150">
        <f>ROUND(I235*H235,2)</f>
        <v>0</v>
      </c>
      <c r="K235" s="146" t="s">
        <v>122</v>
      </c>
      <c r="L235" s="32"/>
      <c r="M235" s="151" t="s">
        <v>3</v>
      </c>
      <c r="N235" s="152" t="s">
        <v>43</v>
      </c>
      <c r="O235" s="52"/>
      <c r="P235" s="153">
        <f>O235*H235</f>
        <v>0</v>
      </c>
      <c r="Q235" s="153">
        <v>0</v>
      </c>
      <c r="R235" s="153">
        <f>Q235*H235</f>
        <v>0</v>
      </c>
      <c r="S235" s="153">
        <v>0</v>
      </c>
      <c r="T235" s="154">
        <f>S235*H235</f>
        <v>0</v>
      </c>
      <c r="AR235" s="155" t="s">
        <v>129</v>
      </c>
      <c r="AT235" s="155" t="s">
        <v>118</v>
      </c>
      <c r="AU235" s="155" t="s">
        <v>82</v>
      </c>
      <c r="AY235" s="17" t="s">
        <v>115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7" t="s">
        <v>80</v>
      </c>
      <c r="BK235" s="156">
        <f>ROUND(I235*H235,2)</f>
        <v>0</v>
      </c>
      <c r="BL235" s="17" t="s">
        <v>129</v>
      </c>
      <c r="BM235" s="155" t="s">
        <v>328</v>
      </c>
    </row>
    <row r="236" spans="2:65" s="1" customFormat="1">
      <c r="B236" s="32"/>
      <c r="D236" s="157" t="s">
        <v>125</v>
      </c>
      <c r="F236" s="158" t="s">
        <v>329</v>
      </c>
      <c r="I236" s="88"/>
      <c r="L236" s="32"/>
      <c r="M236" s="159"/>
      <c r="N236" s="52"/>
      <c r="O236" s="52"/>
      <c r="P236" s="52"/>
      <c r="Q236" s="52"/>
      <c r="R236" s="52"/>
      <c r="S236" s="52"/>
      <c r="T236" s="53"/>
      <c r="AT236" s="17" t="s">
        <v>125</v>
      </c>
      <c r="AU236" s="17" t="s">
        <v>82</v>
      </c>
    </row>
    <row r="237" spans="2:65" s="12" customFormat="1">
      <c r="B237" s="160"/>
      <c r="D237" s="157" t="s">
        <v>126</v>
      </c>
      <c r="E237" s="161" t="s">
        <v>3</v>
      </c>
      <c r="F237" s="162" t="s">
        <v>222</v>
      </c>
      <c r="H237" s="161" t="s">
        <v>3</v>
      </c>
      <c r="I237" s="163"/>
      <c r="L237" s="160"/>
      <c r="M237" s="164"/>
      <c r="N237" s="165"/>
      <c r="O237" s="165"/>
      <c r="P237" s="165"/>
      <c r="Q237" s="165"/>
      <c r="R237" s="165"/>
      <c r="S237" s="165"/>
      <c r="T237" s="166"/>
      <c r="AT237" s="161" t="s">
        <v>126</v>
      </c>
      <c r="AU237" s="161" t="s">
        <v>82</v>
      </c>
      <c r="AV237" s="12" t="s">
        <v>80</v>
      </c>
      <c r="AW237" s="12" t="s">
        <v>33</v>
      </c>
      <c r="AX237" s="12" t="s">
        <v>72</v>
      </c>
      <c r="AY237" s="161" t="s">
        <v>115</v>
      </c>
    </row>
    <row r="238" spans="2:65" s="13" customFormat="1">
      <c r="B238" s="167"/>
      <c r="D238" s="157" t="s">
        <v>126</v>
      </c>
      <c r="E238" s="168" t="s">
        <v>3</v>
      </c>
      <c r="F238" s="169" t="s">
        <v>330</v>
      </c>
      <c r="H238" s="170">
        <v>150</v>
      </c>
      <c r="I238" s="171"/>
      <c r="L238" s="167"/>
      <c r="M238" s="172"/>
      <c r="N238" s="173"/>
      <c r="O238" s="173"/>
      <c r="P238" s="173"/>
      <c r="Q238" s="173"/>
      <c r="R238" s="173"/>
      <c r="S238" s="173"/>
      <c r="T238" s="174"/>
      <c r="AT238" s="168" t="s">
        <v>126</v>
      </c>
      <c r="AU238" s="168" t="s">
        <v>82</v>
      </c>
      <c r="AV238" s="13" t="s">
        <v>82</v>
      </c>
      <c r="AW238" s="13" t="s">
        <v>33</v>
      </c>
      <c r="AX238" s="13" t="s">
        <v>72</v>
      </c>
      <c r="AY238" s="168" t="s">
        <v>115</v>
      </c>
    </row>
    <row r="239" spans="2:65" s="14" customFormat="1">
      <c r="B239" s="175"/>
      <c r="D239" s="157" t="s">
        <v>126</v>
      </c>
      <c r="E239" s="176" t="s">
        <v>3</v>
      </c>
      <c r="F239" s="177" t="s">
        <v>128</v>
      </c>
      <c r="H239" s="178">
        <v>150</v>
      </c>
      <c r="I239" s="179"/>
      <c r="L239" s="175"/>
      <c r="M239" s="180"/>
      <c r="N239" s="181"/>
      <c r="O239" s="181"/>
      <c r="P239" s="181"/>
      <c r="Q239" s="181"/>
      <c r="R239" s="181"/>
      <c r="S239" s="181"/>
      <c r="T239" s="182"/>
      <c r="AT239" s="176" t="s">
        <v>126</v>
      </c>
      <c r="AU239" s="176" t="s">
        <v>82</v>
      </c>
      <c r="AV239" s="14" t="s">
        <v>129</v>
      </c>
      <c r="AW239" s="14" t="s">
        <v>33</v>
      </c>
      <c r="AX239" s="14" t="s">
        <v>80</v>
      </c>
      <c r="AY239" s="176" t="s">
        <v>115</v>
      </c>
    </row>
    <row r="240" spans="2:65" s="1" customFormat="1" ht="16.5" customHeight="1">
      <c r="B240" s="143"/>
      <c r="C240" s="144" t="s">
        <v>331</v>
      </c>
      <c r="D240" s="144" t="s">
        <v>118</v>
      </c>
      <c r="E240" s="145" t="s">
        <v>332</v>
      </c>
      <c r="F240" s="146" t="s">
        <v>333</v>
      </c>
      <c r="G240" s="147" t="s">
        <v>190</v>
      </c>
      <c r="H240" s="148">
        <v>106.72</v>
      </c>
      <c r="I240" s="149"/>
      <c r="J240" s="150">
        <f>ROUND(I240*H240,2)</f>
        <v>0</v>
      </c>
      <c r="K240" s="146" t="s">
        <v>122</v>
      </c>
      <c r="L240" s="32"/>
      <c r="M240" s="151" t="s">
        <v>3</v>
      </c>
      <c r="N240" s="152" t="s">
        <v>43</v>
      </c>
      <c r="O240" s="52"/>
      <c r="P240" s="153">
        <f>O240*H240</f>
        <v>0</v>
      </c>
      <c r="Q240" s="153">
        <v>0</v>
      </c>
      <c r="R240" s="153">
        <f>Q240*H240</f>
        <v>0</v>
      </c>
      <c r="S240" s="153">
        <v>0.05</v>
      </c>
      <c r="T240" s="154">
        <f>S240*H240</f>
        <v>5.3360000000000003</v>
      </c>
      <c r="AR240" s="155" t="s">
        <v>129</v>
      </c>
      <c r="AT240" s="155" t="s">
        <v>118</v>
      </c>
      <c r="AU240" s="155" t="s">
        <v>82</v>
      </c>
      <c r="AY240" s="17" t="s">
        <v>115</v>
      </c>
      <c r="BE240" s="156">
        <f>IF(N240="základní",J240,0)</f>
        <v>0</v>
      </c>
      <c r="BF240" s="156">
        <f>IF(N240="snížená",J240,0)</f>
        <v>0</v>
      </c>
      <c r="BG240" s="156">
        <f>IF(N240="zákl. přenesená",J240,0)</f>
        <v>0</v>
      </c>
      <c r="BH240" s="156">
        <f>IF(N240="sníž. přenesená",J240,0)</f>
        <v>0</v>
      </c>
      <c r="BI240" s="156">
        <f>IF(N240="nulová",J240,0)</f>
        <v>0</v>
      </c>
      <c r="BJ240" s="17" t="s">
        <v>80</v>
      </c>
      <c r="BK240" s="156">
        <f>ROUND(I240*H240,2)</f>
        <v>0</v>
      </c>
      <c r="BL240" s="17" t="s">
        <v>129</v>
      </c>
      <c r="BM240" s="155" t="s">
        <v>334</v>
      </c>
    </row>
    <row r="241" spans="2:65" s="1" customFormat="1">
      <c r="B241" s="32"/>
      <c r="D241" s="157" t="s">
        <v>125</v>
      </c>
      <c r="F241" s="158" t="s">
        <v>335</v>
      </c>
      <c r="I241" s="88"/>
      <c r="L241" s="32"/>
      <c r="M241" s="159"/>
      <c r="N241" s="52"/>
      <c r="O241" s="52"/>
      <c r="P241" s="52"/>
      <c r="Q241" s="52"/>
      <c r="R241" s="52"/>
      <c r="S241" s="52"/>
      <c r="T241" s="53"/>
      <c r="AT241" s="17" t="s">
        <v>125</v>
      </c>
      <c r="AU241" s="17" t="s">
        <v>82</v>
      </c>
    </row>
    <row r="242" spans="2:65" s="12" customFormat="1">
      <c r="B242" s="160"/>
      <c r="D242" s="157" t="s">
        <v>126</v>
      </c>
      <c r="E242" s="161" t="s">
        <v>3</v>
      </c>
      <c r="F242" s="162" t="s">
        <v>193</v>
      </c>
      <c r="H242" s="161" t="s">
        <v>3</v>
      </c>
      <c r="I242" s="163"/>
      <c r="L242" s="160"/>
      <c r="M242" s="164"/>
      <c r="N242" s="165"/>
      <c r="O242" s="165"/>
      <c r="P242" s="165"/>
      <c r="Q242" s="165"/>
      <c r="R242" s="165"/>
      <c r="S242" s="165"/>
      <c r="T242" s="166"/>
      <c r="AT242" s="161" t="s">
        <v>126</v>
      </c>
      <c r="AU242" s="161" t="s">
        <v>82</v>
      </c>
      <c r="AV242" s="12" t="s">
        <v>80</v>
      </c>
      <c r="AW242" s="12" t="s">
        <v>33</v>
      </c>
      <c r="AX242" s="12" t="s">
        <v>72</v>
      </c>
      <c r="AY242" s="161" t="s">
        <v>115</v>
      </c>
    </row>
    <row r="243" spans="2:65" s="12" customFormat="1">
      <c r="B243" s="160"/>
      <c r="D243" s="157" t="s">
        <v>126</v>
      </c>
      <c r="E243" s="161" t="s">
        <v>3</v>
      </c>
      <c r="F243" s="162" t="s">
        <v>336</v>
      </c>
      <c r="H243" s="161" t="s">
        <v>3</v>
      </c>
      <c r="I243" s="163"/>
      <c r="L243" s="160"/>
      <c r="M243" s="164"/>
      <c r="N243" s="165"/>
      <c r="O243" s="165"/>
      <c r="P243" s="165"/>
      <c r="Q243" s="165"/>
      <c r="R243" s="165"/>
      <c r="S243" s="165"/>
      <c r="T243" s="166"/>
      <c r="AT243" s="161" t="s">
        <v>126</v>
      </c>
      <c r="AU243" s="161" t="s">
        <v>82</v>
      </c>
      <c r="AV243" s="12" t="s">
        <v>80</v>
      </c>
      <c r="AW243" s="12" t="s">
        <v>33</v>
      </c>
      <c r="AX243" s="12" t="s">
        <v>72</v>
      </c>
      <c r="AY243" s="161" t="s">
        <v>115</v>
      </c>
    </row>
    <row r="244" spans="2:65" s="13" customFormat="1">
      <c r="B244" s="167"/>
      <c r="D244" s="157" t="s">
        <v>126</v>
      </c>
      <c r="E244" s="168" t="s">
        <v>3</v>
      </c>
      <c r="F244" s="169" t="s">
        <v>337</v>
      </c>
      <c r="H244" s="170">
        <v>79.081999999999994</v>
      </c>
      <c r="I244" s="171"/>
      <c r="L244" s="167"/>
      <c r="M244" s="172"/>
      <c r="N244" s="173"/>
      <c r="O244" s="173"/>
      <c r="P244" s="173"/>
      <c r="Q244" s="173"/>
      <c r="R244" s="173"/>
      <c r="S244" s="173"/>
      <c r="T244" s="174"/>
      <c r="AT244" s="168" t="s">
        <v>126</v>
      </c>
      <c r="AU244" s="168" t="s">
        <v>82</v>
      </c>
      <c r="AV244" s="13" t="s">
        <v>82</v>
      </c>
      <c r="AW244" s="13" t="s">
        <v>33</v>
      </c>
      <c r="AX244" s="13" t="s">
        <v>72</v>
      </c>
      <c r="AY244" s="168" t="s">
        <v>115</v>
      </c>
    </row>
    <row r="245" spans="2:65" s="13" customFormat="1">
      <c r="B245" s="167"/>
      <c r="D245" s="157" t="s">
        <v>126</v>
      </c>
      <c r="E245" s="168" t="s">
        <v>3</v>
      </c>
      <c r="F245" s="169" t="s">
        <v>338</v>
      </c>
      <c r="H245" s="170">
        <v>13.335000000000001</v>
      </c>
      <c r="I245" s="171"/>
      <c r="L245" s="167"/>
      <c r="M245" s="172"/>
      <c r="N245" s="173"/>
      <c r="O245" s="173"/>
      <c r="P245" s="173"/>
      <c r="Q245" s="173"/>
      <c r="R245" s="173"/>
      <c r="S245" s="173"/>
      <c r="T245" s="174"/>
      <c r="AT245" s="168" t="s">
        <v>126</v>
      </c>
      <c r="AU245" s="168" t="s">
        <v>82</v>
      </c>
      <c r="AV245" s="13" t="s">
        <v>82</v>
      </c>
      <c r="AW245" s="13" t="s">
        <v>33</v>
      </c>
      <c r="AX245" s="13" t="s">
        <v>72</v>
      </c>
      <c r="AY245" s="168" t="s">
        <v>115</v>
      </c>
    </row>
    <row r="246" spans="2:65" s="13" customFormat="1">
      <c r="B246" s="167"/>
      <c r="D246" s="157" t="s">
        <v>126</v>
      </c>
      <c r="E246" s="168" t="s">
        <v>3</v>
      </c>
      <c r="F246" s="169" t="s">
        <v>339</v>
      </c>
      <c r="H246" s="170">
        <v>14.303000000000001</v>
      </c>
      <c r="I246" s="171"/>
      <c r="L246" s="167"/>
      <c r="M246" s="172"/>
      <c r="N246" s="173"/>
      <c r="O246" s="173"/>
      <c r="P246" s="173"/>
      <c r="Q246" s="173"/>
      <c r="R246" s="173"/>
      <c r="S246" s="173"/>
      <c r="T246" s="174"/>
      <c r="AT246" s="168" t="s">
        <v>126</v>
      </c>
      <c r="AU246" s="168" t="s">
        <v>82</v>
      </c>
      <c r="AV246" s="13" t="s">
        <v>82</v>
      </c>
      <c r="AW246" s="13" t="s">
        <v>33</v>
      </c>
      <c r="AX246" s="13" t="s">
        <v>72</v>
      </c>
      <c r="AY246" s="168" t="s">
        <v>115</v>
      </c>
    </row>
    <row r="247" spans="2:65" s="14" customFormat="1">
      <c r="B247" s="175"/>
      <c r="D247" s="157" t="s">
        <v>126</v>
      </c>
      <c r="E247" s="176" t="s">
        <v>3</v>
      </c>
      <c r="F247" s="177" t="s">
        <v>128</v>
      </c>
      <c r="H247" s="178">
        <v>106.72</v>
      </c>
      <c r="I247" s="179"/>
      <c r="L247" s="175"/>
      <c r="M247" s="180"/>
      <c r="N247" s="181"/>
      <c r="O247" s="181"/>
      <c r="P247" s="181"/>
      <c r="Q247" s="181"/>
      <c r="R247" s="181"/>
      <c r="S247" s="181"/>
      <c r="T247" s="182"/>
      <c r="AT247" s="176" t="s">
        <v>126</v>
      </c>
      <c r="AU247" s="176" t="s">
        <v>82</v>
      </c>
      <c r="AV247" s="14" t="s">
        <v>129</v>
      </c>
      <c r="AW247" s="14" t="s">
        <v>33</v>
      </c>
      <c r="AX247" s="14" t="s">
        <v>80</v>
      </c>
      <c r="AY247" s="176" t="s">
        <v>115</v>
      </c>
    </row>
    <row r="248" spans="2:65" s="1" customFormat="1" ht="16.5" customHeight="1">
      <c r="B248" s="143"/>
      <c r="C248" s="144" t="s">
        <v>340</v>
      </c>
      <c r="D248" s="144" t="s">
        <v>118</v>
      </c>
      <c r="E248" s="145" t="s">
        <v>341</v>
      </c>
      <c r="F248" s="146" t="s">
        <v>342</v>
      </c>
      <c r="G248" s="147" t="s">
        <v>190</v>
      </c>
      <c r="H248" s="148">
        <v>78.397000000000006</v>
      </c>
      <c r="I248" s="149"/>
      <c r="J248" s="150">
        <f>ROUND(I248*H248,2)</f>
        <v>0</v>
      </c>
      <c r="K248" s="146" t="s">
        <v>122</v>
      </c>
      <c r="L248" s="32"/>
      <c r="M248" s="151" t="s">
        <v>3</v>
      </c>
      <c r="N248" s="152" t="s">
        <v>43</v>
      </c>
      <c r="O248" s="52"/>
      <c r="P248" s="153">
        <f>O248*H248</f>
        <v>0</v>
      </c>
      <c r="Q248" s="153">
        <v>0</v>
      </c>
      <c r="R248" s="153">
        <f>Q248*H248</f>
        <v>0</v>
      </c>
      <c r="S248" s="153">
        <v>4.5999999999999999E-2</v>
      </c>
      <c r="T248" s="154">
        <f>S248*H248</f>
        <v>3.6062620000000001</v>
      </c>
      <c r="AR248" s="155" t="s">
        <v>129</v>
      </c>
      <c r="AT248" s="155" t="s">
        <v>118</v>
      </c>
      <c r="AU248" s="155" t="s">
        <v>82</v>
      </c>
      <c r="AY248" s="17" t="s">
        <v>115</v>
      </c>
      <c r="BE248" s="156">
        <f>IF(N248="základní",J248,0)</f>
        <v>0</v>
      </c>
      <c r="BF248" s="156">
        <f>IF(N248="snížená",J248,0)</f>
        <v>0</v>
      </c>
      <c r="BG248" s="156">
        <f>IF(N248="zákl. přenesená",J248,0)</f>
        <v>0</v>
      </c>
      <c r="BH248" s="156">
        <f>IF(N248="sníž. přenesená",J248,0)</f>
        <v>0</v>
      </c>
      <c r="BI248" s="156">
        <f>IF(N248="nulová",J248,0)</f>
        <v>0</v>
      </c>
      <c r="BJ248" s="17" t="s">
        <v>80</v>
      </c>
      <c r="BK248" s="156">
        <f>ROUND(I248*H248,2)</f>
        <v>0</v>
      </c>
      <c r="BL248" s="17" t="s">
        <v>129</v>
      </c>
      <c r="BM248" s="155" t="s">
        <v>343</v>
      </c>
    </row>
    <row r="249" spans="2:65" s="1" customFormat="1" ht="19.5">
      <c r="B249" s="32"/>
      <c r="D249" s="157" t="s">
        <v>125</v>
      </c>
      <c r="F249" s="158" t="s">
        <v>344</v>
      </c>
      <c r="I249" s="88"/>
      <c r="L249" s="32"/>
      <c r="M249" s="159"/>
      <c r="N249" s="52"/>
      <c r="O249" s="52"/>
      <c r="P249" s="52"/>
      <c r="Q249" s="52"/>
      <c r="R249" s="52"/>
      <c r="S249" s="52"/>
      <c r="T249" s="53"/>
      <c r="AT249" s="17" t="s">
        <v>125</v>
      </c>
      <c r="AU249" s="17" t="s">
        <v>82</v>
      </c>
    </row>
    <row r="250" spans="2:65" s="12" customFormat="1">
      <c r="B250" s="160"/>
      <c r="D250" s="157" t="s">
        <v>126</v>
      </c>
      <c r="E250" s="161" t="s">
        <v>3</v>
      </c>
      <c r="F250" s="162" t="s">
        <v>193</v>
      </c>
      <c r="H250" s="161" t="s">
        <v>3</v>
      </c>
      <c r="I250" s="163"/>
      <c r="L250" s="160"/>
      <c r="M250" s="164"/>
      <c r="N250" s="165"/>
      <c r="O250" s="165"/>
      <c r="P250" s="165"/>
      <c r="Q250" s="165"/>
      <c r="R250" s="165"/>
      <c r="S250" s="165"/>
      <c r="T250" s="166"/>
      <c r="AT250" s="161" t="s">
        <v>126</v>
      </c>
      <c r="AU250" s="161" t="s">
        <v>82</v>
      </c>
      <c r="AV250" s="12" t="s">
        <v>80</v>
      </c>
      <c r="AW250" s="12" t="s">
        <v>33</v>
      </c>
      <c r="AX250" s="12" t="s">
        <v>72</v>
      </c>
      <c r="AY250" s="161" t="s">
        <v>115</v>
      </c>
    </row>
    <row r="251" spans="2:65" s="12" customFormat="1">
      <c r="B251" s="160"/>
      <c r="D251" s="157" t="s">
        <v>126</v>
      </c>
      <c r="E251" s="161" t="s">
        <v>3</v>
      </c>
      <c r="F251" s="162" t="s">
        <v>345</v>
      </c>
      <c r="H251" s="161" t="s">
        <v>3</v>
      </c>
      <c r="I251" s="163"/>
      <c r="L251" s="160"/>
      <c r="M251" s="164"/>
      <c r="N251" s="165"/>
      <c r="O251" s="165"/>
      <c r="P251" s="165"/>
      <c r="Q251" s="165"/>
      <c r="R251" s="165"/>
      <c r="S251" s="165"/>
      <c r="T251" s="166"/>
      <c r="AT251" s="161" t="s">
        <v>126</v>
      </c>
      <c r="AU251" s="161" t="s">
        <v>82</v>
      </c>
      <c r="AV251" s="12" t="s">
        <v>80</v>
      </c>
      <c r="AW251" s="12" t="s">
        <v>33</v>
      </c>
      <c r="AX251" s="12" t="s">
        <v>72</v>
      </c>
      <c r="AY251" s="161" t="s">
        <v>115</v>
      </c>
    </row>
    <row r="252" spans="2:65" s="13" customFormat="1">
      <c r="B252" s="167"/>
      <c r="D252" s="157" t="s">
        <v>126</v>
      </c>
      <c r="E252" s="168" t="s">
        <v>3</v>
      </c>
      <c r="F252" s="169" t="s">
        <v>195</v>
      </c>
      <c r="H252" s="170">
        <v>19.163</v>
      </c>
      <c r="I252" s="171"/>
      <c r="L252" s="167"/>
      <c r="M252" s="172"/>
      <c r="N252" s="173"/>
      <c r="O252" s="173"/>
      <c r="P252" s="173"/>
      <c r="Q252" s="173"/>
      <c r="R252" s="173"/>
      <c r="S252" s="173"/>
      <c r="T252" s="174"/>
      <c r="AT252" s="168" t="s">
        <v>126</v>
      </c>
      <c r="AU252" s="168" t="s">
        <v>82</v>
      </c>
      <c r="AV252" s="13" t="s">
        <v>82</v>
      </c>
      <c r="AW252" s="13" t="s">
        <v>33</v>
      </c>
      <c r="AX252" s="13" t="s">
        <v>72</v>
      </c>
      <c r="AY252" s="168" t="s">
        <v>115</v>
      </c>
    </row>
    <row r="253" spans="2:65" s="13" customFormat="1">
      <c r="B253" s="167"/>
      <c r="D253" s="157" t="s">
        <v>126</v>
      </c>
      <c r="E253" s="168" t="s">
        <v>3</v>
      </c>
      <c r="F253" s="169" t="s">
        <v>196</v>
      </c>
      <c r="H253" s="170">
        <v>59.234000000000002</v>
      </c>
      <c r="I253" s="171"/>
      <c r="L253" s="167"/>
      <c r="M253" s="172"/>
      <c r="N253" s="173"/>
      <c r="O253" s="173"/>
      <c r="P253" s="173"/>
      <c r="Q253" s="173"/>
      <c r="R253" s="173"/>
      <c r="S253" s="173"/>
      <c r="T253" s="174"/>
      <c r="AT253" s="168" t="s">
        <v>126</v>
      </c>
      <c r="AU253" s="168" t="s">
        <v>82</v>
      </c>
      <c r="AV253" s="13" t="s">
        <v>82</v>
      </c>
      <c r="AW253" s="13" t="s">
        <v>33</v>
      </c>
      <c r="AX253" s="13" t="s">
        <v>72</v>
      </c>
      <c r="AY253" s="168" t="s">
        <v>115</v>
      </c>
    </row>
    <row r="254" spans="2:65" s="14" customFormat="1">
      <c r="B254" s="175"/>
      <c r="D254" s="157" t="s">
        <v>126</v>
      </c>
      <c r="E254" s="176" t="s">
        <v>3</v>
      </c>
      <c r="F254" s="177" t="s">
        <v>128</v>
      </c>
      <c r="H254" s="178">
        <v>78.397000000000006</v>
      </c>
      <c r="I254" s="179"/>
      <c r="L254" s="175"/>
      <c r="M254" s="180"/>
      <c r="N254" s="181"/>
      <c r="O254" s="181"/>
      <c r="P254" s="181"/>
      <c r="Q254" s="181"/>
      <c r="R254" s="181"/>
      <c r="S254" s="181"/>
      <c r="T254" s="182"/>
      <c r="AT254" s="176" t="s">
        <v>126</v>
      </c>
      <c r="AU254" s="176" t="s">
        <v>82</v>
      </c>
      <c r="AV254" s="14" t="s">
        <v>129</v>
      </c>
      <c r="AW254" s="14" t="s">
        <v>33</v>
      </c>
      <c r="AX254" s="14" t="s">
        <v>80</v>
      </c>
      <c r="AY254" s="176" t="s">
        <v>115</v>
      </c>
    </row>
    <row r="255" spans="2:65" s="1" customFormat="1" ht="16.5" customHeight="1">
      <c r="B255" s="143"/>
      <c r="C255" s="144" t="s">
        <v>346</v>
      </c>
      <c r="D255" s="144" t="s">
        <v>118</v>
      </c>
      <c r="E255" s="145" t="s">
        <v>347</v>
      </c>
      <c r="F255" s="146" t="s">
        <v>348</v>
      </c>
      <c r="G255" s="147" t="s">
        <v>190</v>
      </c>
      <c r="H255" s="148">
        <v>49.353000000000002</v>
      </c>
      <c r="I255" s="149"/>
      <c r="J255" s="150">
        <f>ROUND(I255*H255,2)</f>
        <v>0</v>
      </c>
      <c r="K255" s="146" t="s">
        <v>122</v>
      </c>
      <c r="L255" s="32"/>
      <c r="M255" s="151" t="s">
        <v>3</v>
      </c>
      <c r="N255" s="152" t="s">
        <v>43</v>
      </c>
      <c r="O255" s="52"/>
      <c r="P255" s="153">
        <f>O255*H255</f>
        <v>0</v>
      </c>
      <c r="Q255" s="153">
        <v>0</v>
      </c>
      <c r="R255" s="153">
        <f>Q255*H255</f>
        <v>0</v>
      </c>
      <c r="S255" s="153">
        <v>6.0999999999999999E-2</v>
      </c>
      <c r="T255" s="154">
        <f>S255*H255</f>
        <v>3.0105330000000001</v>
      </c>
      <c r="AR255" s="155" t="s">
        <v>129</v>
      </c>
      <c r="AT255" s="155" t="s">
        <v>118</v>
      </c>
      <c r="AU255" s="155" t="s">
        <v>82</v>
      </c>
      <c r="AY255" s="17" t="s">
        <v>115</v>
      </c>
      <c r="BE255" s="156">
        <f>IF(N255="základní",J255,0)</f>
        <v>0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17" t="s">
        <v>80</v>
      </c>
      <c r="BK255" s="156">
        <f>ROUND(I255*H255,2)</f>
        <v>0</v>
      </c>
      <c r="BL255" s="17" t="s">
        <v>129</v>
      </c>
      <c r="BM255" s="155" t="s">
        <v>349</v>
      </c>
    </row>
    <row r="256" spans="2:65" s="1" customFormat="1">
      <c r="B256" s="32"/>
      <c r="D256" s="157" t="s">
        <v>125</v>
      </c>
      <c r="F256" s="158" t="s">
        <v>350</v>
      </c>
      <c r="I256" s="88"/>
      <c r="L256" s="32"/>
      <c r="M256" s="159"/>
      <c r="N256" s="52"/>
      <c r="O256" s="52"/>
      <c r="P256" s="52"/>
      <c r="Q256" s="52"/>
      <c r="R256" s="52"/>
      <c r="S256" s="52"/>
      <c r="T256" s="53"/>
      <c r="AT256" s="17" t="s">
        <v>125</v>
      </c>
      <c r="AU256" s="17" t="s">
        <v>82</v>
      </c>
    </row>
    <row r="257" spans="2:65" s="12" customFormat="1">
      <c r="B257" s="160"/>
      <c r="D257" s="157" t="s">
        <v>126</v>
      </c>
      <c r="E257" s="161" t="s">
        <v>3</v>
      </c>
      <c r="F257" s="162" t="s">
        <v>222</v>
      </c>
      <c r="H257" s="161" t="s">
        <v>3</v>
      </c>
      <c r="I257" s="163"/>
      <c r="L257" s="160"/>
      <c r="M257" s="164"/>
      <c r="N257" s="165"/>
      <c r="O257" s="165"/>
      <c r="P257" s="165"/>
      <c r="Q257" s="165"/>
      <c r="R257" s="165"/>
      <c r="S257" s="165"/>
      <c r="T257" s="166"/>
      <c r="AT257" s="161" t="s">
        <v>126</v>
      </c>
      <c r="AU257" s="161" t="s">
        <v>82</v>
      </c>
      <c r="AV257" s="12" t="s">
        <v>80</v>
      </c>
      <c r="AW257" s="12" t="s">
        <v>33</v>
      </c>
      <c r="AX257" s="12" t="s">
        <v>72</v>
      </c>
      <c r="AY257" s="161" t="s">
        <v>115</v>
      </c>
    </row>
    <row r="258" spans="2:65" s="12" customFormat="1">
      <c r="B258" s="160"/>
      <c r="D258" s="157" t="s">
        <v>126</v>
      </c>
      <c r="E258" s="161" t="s">
        <v>3</v>
      </c>
      <c r="F258" s="162" t="s">
        <v>351</v>
      </c>
      <c r="H258" s="161" t="s">
        <v>3</v>
      </c>
      <c r="I258" s="163"/>
      <c r="L258" s="160"/>
      <c r="M258" s="164"/>
      <c r="N258" s="165"/>
      <c r="O258" s="165"/>
      <c r="P258" s="165"/>
      <c r="Q258" s="165"/>
      <c r="R258" s="165"/>
      <c r="S258" s="165"/>
      <c r="T258" s="166"/>
      <c r="AT258" s="161" t="s">
        <v>126</v>
      </c>
      <c r="AU258" s="161" t="s">
        <v>82</v>
      </c>
      <c r="AV258" s="12" t="s">
        <v>80</v>
      </c>
      <c r="AW258" s="12" t="s">
        <v>33</v>
      </c>
      <c r="AX258" s="12" t="s">
        <v>72</v>
      </c>
      <c r="AY258" s="161" t="s">
        <v>115</v>
      </c>
    </row>
    <row r="259" spans="2:65" s="13" customFormat="1">
      <c r="B259" s="167"/>
      <c r="D259" s="157" t="s">
        <v>126</v>
      </c>
      <c r="E259" s="168" t="s">
        <v>3</v>
      </c>
      <c r="F259" s="169" t="s">
        <v>352</v>
      </c>
      <c r="H259" s="170">
        <v>49.353000000000002</v>
      </c>
      <c r="I259" s="171"/>
      <c r="L259" s="167"/>
      <c r="M259" s="172"/>
      <c r="N259" s="173"/>
      <c r="O259" s="173"/>
      <c r="P259" s="173"/>
      <c r="Q259" s="173"/>
      <c r="R259" s="173"/>
      <c r="S259" s="173"/>
      <c r="T259" s="174"/>
      <c r="AT259" s="168" t="s">
        <v>126</v>
      </c>
      <c r="AU259" s="168" t="s">
        <v>82</v>
      </c>
      <c r="AV259" s="13" t="s">
        <v>82</v>
      </c>
      <c r="AW259" s="13" t="s">
        <v>33</v>
      </c>
      <c r="AX259" s="13" t="s">
        <v>72</v>
      </c>
      <c r="AY259" s="168" t="s">
        <v>115</v>
      </c>
    </row>
    <row r="260" spans="2:65" s="14" customFormat="1">
      <c r="B260" s="175"/>
      <c r="D260" s="157" t="s">
        <v>126</v>
      </c>
      <c r="E260" s="176" t="s">
        <v>3</v>
      </c>
      <c r="F260" s="177" t="s">
        <v>128</v>
      </c>
      <c r="H260" s="178">
        <v>49.353000000000002</v>
      </c>
      <c r="I260" s="179"/>
      <c r="L260" s="175"/>
      <c r="M260" s="180"/>
      <c r="N260" s="181"/>
      <c r="O260" s="181"/>
      <c r="P260" s="181"/>
      <c r="Q260" s="181"/>
      <c r="R260" s="181"/>
      <c r="S260" s="181"/>
      <c r="T260" s="182"/>
      <c r="AT260" s="176" t="s">
        <v>126</v>
      </c>
      <c r="AU260" s="176" t="s">
        <v>82</v>
      </c>
      <c r="AV260" s="14" t="s">
        <v>129</v>
      </c>
      <c r="AW260" s="14" t="s">
        <v>33</v>
      </c>
      <c r="AX260" s="14" t="s">
        <v>80</v>
      </c>
      <c r="AY260" s="176" t="s">
        <v>115</v>
      </c>
    </row>
    <row r="261" spans="2:65" s="1" customFormat="1" ht="16.5" customHeight="1">
      <c r="B261" s="143"/>
      <c r="C261" s="144" t="s">
        <v>353</v>
      </c>
      <c r="D261" s="144" t="s">
        <v>118</v>
      </c>
      <c r="E261" s="145" t="s">
        <v>354</v>
      </c>
      <c r="F261" s="146" t="s">
        <v>355</v>
      </c>
      <c r="G261" s="147" t="s">
        <v>190</v>
      </c>
      <c r="H261" s="148">
        <v>49.353000000000002</v>
      </c>
      <c r="I261" s="149"/>
      <c r="J261" s="150">
        <f>ROUND(I261*H261,2)</f>
        <v>0</v>
      </c>
      <c r="K261" s="146" t="s">
        <v>122</v>
      </c>
      <c r="L261" s="32"/>
      <c r="M261" s="151" t="s">
        <v>3</v>
      </c>
      <c r="N261" s="152" t="s">
        <v>43</v>
      </c>
      <c r="O261" s="52"/>
      <c r="P261" s="153">
        <f>O261*H261</f>
        <v>0</v>
      </c>
      <c r="Q261" s="153">
        <v>0</v>
      </c>
      <c r="R261" s="153">
        <f>Q261*H261</f>
        <v>0</v>
      </c>
      <c r="S261" s="153">
        <v>6.8000000000000005E-2</v>
      </c>
      <c r="T261" s="154">
        <f>S261*H261</f>
        <v>3.3560040000000004</v>
      </c>
      <c r="AR261" s="155" t="s">
        <v>129</v>
      </c>
      <c r="AT261" s="155" t="s">
        <v>118</v>
      </c>
      <c r="AU261" s="155" t="s">
        <v>82</v>
      </c>
      <c r="AY261" s="17" t="s">
        <v>115</v>
      </c>
      <c r="BE261" s="156">
        <f>IF(N261="základní",J261,0)</f>
        <v>0</v>
      </c>
      <c r="BF261" s="156">
        <f>IF(N261="snížená",J261,0)</f>
        <v>0</v>
      </c>
      <c r="BG261" s="156">
        <f>IF(N261="zákl. přenesená",J261,0)</f>
        <v>0</v>
      </c>
      <c r="BH261" s="156">
        <f>IF(N261="sníž. přenesená",J261,0)</f>
        <v>0</v>
      </c>
      <c r="BI261" s="156">
        <f>IF(N261="nulová",J261,0)</f>
        <v>0</v>
      </c>
      <c r="BJ261" s="17" t="s">
        <v>80</v>
      </c>
      <c r="BK261" s="156">
        <f>ROUND(I261*H261,2)</f>
        <v>0</v>
      </c>
      <c r="BL261" s="17" t="s">
        <v>129</v>
      </c>
      <c r="BM261" s="155" t="s">
        <v>356</v>
      </c>
    </row>
    <row r="262" spans="2:65" s="1" customFormat="1">
      <c r="B262" s="32"/>
      <c r="D262" s="157" t="s">
        <v>125</v>
      </c>
      <c r="F262" s="158" t="s">
        <v>357</v>
      </c>
      <c r="I262" s="88"/>
      <c r="L262" s="32"/>
      <c r="M262" s="159"/>
      <c r="N262" s="52"/>
      <c r="O262" s="52"/>
      <c r="P262" s="52"/>
      <c r="Q262" s="52"/>
      <c r="R262" s="52"/>
      <c r="S262" s="52"/>
      <c r="T262" s="53"/>
      <c r="AT262" s="17" t="s">
        <v>125</v>
      </c>
      <c r="AU262" s="17" t="s">
        <v>82</v>
      </c>
    </row>
    <row r="263" spans="2:65" s="12" customFormat="1">
      <c r="B263" s="160"/>
      <c r="D263" s="157" t="s">
        <v>126</v>
      </c>
      <c r="E263" s="161" t="s">
        <v>3</v>
      </c>
      <c r="F263" s="162" t="s">
        <v>222</v>
      </c>
      <c r="H263" s="161" t="s">
        <v>3</v>
      </c>
      <c r="I263" s="163"/>
      <c r="L263" s="160"/>
      <c r="M263" s="164"/>
      <c r="N263" s="165"/>
      <c r="O263" s="165"/>
      <c r="P263" s="165"/>
      <c r="Q263" s="165"/>
      <c r="R263" s="165"/>
      <c r="S263" s="165"/>
      <c r="T263" s="166"/>
      <c r="AT263" s="161" t="s">
        <v>126</v>
      </c>
      <c r="AU263" s="161" t="s">
        <v>82</v>
      </c>
      <c r="AV263" s="12" t="s">
        <v>80</v>
      </c>
      <c r="AW263" s="12" t="s">
        <v>33</v>
      </c>
      <c r="AX263" s="12" t="s">
        <v>72</v>
      </c>
      <c r="AY263" s="161" t="s">
        <v>115</v>
      </c>
    </row>
    <row r="264" spans="2:65" s="12" customFormat="1">
      <c r="B264" s="160"/>
      <c r="D264" s="157" t="s">
        <v>126</v>
      </c>
      <c r="E264" s="161" t="s">
        <v>3</v>
      </c>
      <c r="F264" s="162" t="s">
        <v>358</v>
      </c>
      <c r="H264" s="161" t="s">
        <v>3</v>
      </c>
      <c r="I264" s="163"/>
      <c r="L264" s="160"/>
      <c r="M264" s="164"/>
      <c r="N264" s="165"/>
      <c r="O264" s="165"/>
      <c r="P264" s="165"/>
      <c r="Q264" s="165"/>
      <c r="R264" s="165"/>
      <c r="S264" s="165"/>
      <c r="T264" s="166"/>
      <c r="AT264" s="161" t="s">
        <v>126</v>
      </c>
      <c r="AU264" s="161" t="s">
        <v>82</v>
      </c>
      <c r="AV264" s="12" t="s">
        <v>80</v>
      </c>
      <c r="AW264" s="12" t="s">
        <v>33</v>
      </c>
      <c r="AX264" s="12" t="s">
        <v>72</v>
      </c>
      <c r="AY264" s="161" t="s">
        <v>115</v>
      </c>
    </row>
    <row r="265" spans="2:65" s="13" customFormat="1">
      <c r="B265" s="167"/>
      <c r="D265" s="157" t="s">
        <v>126</v>
      </c>
      <c r="E265" s="168" t="s">
        <v>3</v>
      </c>
      <c r="F265" s="169" t="s">
        <v>198</v>
      </c>
      <c r="H265" s="170">
        <v>18.263000000000002</v>
      </c>
      <c r="I265" s="171"/>
      <c r="L265" s="167"/>
      <c r="M265" s="172"/>
      <c r="N265" s="173"/>
      <c r="O265" s="173"/>
      <c r="P265" s="173"/>
      <c r="Q265" s="173"/>
      <c r="R265" s="173"/>
      <c r="S265" s="173"/>
      <c r="T265" s="174"/>
      <c r="AT265" s="168" t="s">
        <v>126</v>
      </c>
      <c r="AU265" s="168" t="s">
        <v>82</v>
      </c>
      <c r="AV265" s="13" t="s">
        <v>82</v>
      </c>
      <c r="AW265" s="13" t="s">
        <v>33</v>
      </c>
      <c r="AX265" s="13" t="s">
        <v>72</v>
      </c>
      <c r="AY265" s="168" t="s">
        <v>115</v>
      </c>
    </row>
    <row r="266" spans="2:65" s="13" customFormat="1">
      <c r="B266" s="167"/>
      <c r="D266" s="157" t="s">
        <v>126</v>
      </c>
      <c r="E266" s="168" t="s">
        <v>3</v>
      </c>
      <c r="F266" s="169" t="s">
        <v>199</v>
      </c>
      <c r="H266" s="170">
        <v>23.54</v>
      </c>
      <c r="I266" s="171"/>
      <c r="L266" s="167"/>
      <c r="M266" s="172"/>
      <c r="N266" s="173"/>
      <c r="O266" s="173"/>
      <c r="P266" s="173"/>
      <c r="Q266" s="173"/>
      <c r="R266" s="173"/>
      <c r="S266" s="173"/>
      <c r="T266" s="174"/>
      <c r="AT266" s="168" t="s">
        <v>126</v>
      </c>
      <c r="AU266" s="168" t="s">
        <v>82</v>
      </c>
      <c r="AV266" s="13" t="s">
        <v>82</v>
      </c>
      <c r="AW266" s="13" t="s">
        <v>33</v>
      </c>
      <c r="AX266" s="13" t="s">
        <v>72</v>
      </c>
      <c r="AY266" s="168" t="s">
        <v>115</v>
      </c>
    </row>
    <row r="267" spans="2:65" s="13" customFormat="1">
      <c r="B267" s="167"/>
      <c r="D267" s="157" t="s">
        <v>126</v>
      </c>
      <c r="E267" s="168" t="s">
        <v>3</v>
      </c>
      <c r="F267" s="169" t="s">
        <v>200</v>
      </c>
      <c r="H267" s="170">
        <v>7.55</v>
      </c>
      <c r="I267" s="171"/>
      <c r="L267" s="167"/>
      <c r="M267" s="172"/>
      <c r="N267" s="173"/>
      <c r="O267" s="173"/>
      <c r="P267" s="173"/>
      <c r="Q267" s="173"/>
      <c r="R267" s="173"/>
      <c r="S267" s="173"/>
      <c r="T267" s="174"/>
      <c r="AT267" s="168" t="s">
        <v>126</v>
      </c>
      <c r="AU267" s="168" t="s">
        <v>82</v>
      </c>
      <c r="AV267" s="13" t="s">
        <v>82</v>
      </c>
      <c r="AW267" s="13" t="s">
        <v>33</v>
      </c>
      <c r="AX267" s="13" t="s">
        <v>72</v>
      </c>
      <c r="AY267" s="168" t="s">
        <v>115</v>
      </c>
    </row>
    <row r="268" spans="2:65" s="14" customFormat="1">
      <c r="B268" s="175"/>
      <c r="D268" s="157" t="s">
        <v>126</v>
      </c>
      <c r="E268" s="176" t="s">
        <v>3</v>
      </c>
      <c r="F268" s="177" t="s">
        <v>128</v>
      </c>
      <c r="H268" s="178">
        <v>49.353000000000002</v>
      </c>
      <c r="I268" s="179"/>
      <c r="L268" s="175"/>
      <c r="M268" s="180"/>
      <c r="N268" s="181"/>
      <c r="O268" s="181"/>
      <c r="P268" s="181"/>
      <c r="Q268" s="181"/>
      <c r="R268" s="181"/>
      <c r="S268" s="181"/>
      <c r="T268" s="182"/>
      <c r="AT268" s="176" t="s">
        <v>126</v>
      </c>
      <c r="AU268" s="176" t="s">
        <v>82</v>
      </c>
      <c r="AV268" s="14" t="s">
        <v>129</v>
      </c>
      <c r="AW268" s="14" t="s">
        <v>33</v>
      </c>
      <c r="AX268" s="14" t="s">
        <v>80</v>
      </c>
      <c r="AY268" s="176" t="s">
        <v>115</v>
      </c>
    </row>
    <row r="269" spans="2:65" s="1" customFormat="1" ht="16.5" customHeight="1">
      <c r="B269" s="143"/>
      <c r="C269" s="144" t="s">
        <v>359</v>
      </c>
      <c r="D269" s="144" t="s">
        <v>118</v>
      </c>
      <c r="E269" s="145" t="s">
        <v>360</v>
      </c>
      <c r="F269" s="146" t="s">
        <v>361</v>
      </c>
      <c r="G269" s="147" t="s">
        <v>190</v>
      </c>
      <c r="H269" s="148">
        <v>3.1749999999999998</v>
      </c>
      <c r="I269" s="149"/>
      <c r="J269" s="150">
        <f>ROUND(I269*H269,2)</f>
        <v>0</v>
      </c>
      <c r="K269" s="146" t="s">
        <v>3</v>
      </c>
      <c r="L269" s="32"/>
      <c r="M269" s="151" t="s">
        <v>3</v>
      </c>
      <c r="N269" s="152" t="s">
        <v>43</v>
      </c>
      <c r="O269" s="52"/>
      <c r="P269" s="153">
        <f>O269*H269</f>
        <v>0</v>
      </c>
      <c r="Q269" s="153">
        <v>0</v>
      </c>
      <c r="R269" s="153">
        <f>Q269*H269</f>
        <v>0</v>
      </c>
      <c r="S269" s="153">
        <v>0.01</v>
      </c>
      <c r="T269" s="154">
        <f>S269*H269</f>
        <v>3.175E-2</v>
      </c>
      <c r="AR269" s="155" t="s">
        <v>129</v>
      </c>
      <c r="AT269" s="155" t="s">
        <v>118</v>
      </c>
      <c r="AU269" s="155" t="s">
        <v>82</v>
      </c>
      <c r="AY269" s="17" t="s">
        <v>115</v>
      </c>
      <c r="BE269" s="156">
        <f>IF(N269="základní",J269,0)</f>
        <v>0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7" t="s">
        <v>80</v>
      </c>
      <c r="BK269" s="156">
        <f>ROUND(I269*H269,2)</f>
        <v>0</v>
      </c>
      <c r="BL269" s="17" t="s">
        <v>129</v>
      </c>
      <c r="BM269" s="155" t="s">
        <v>362</v>
      </c>
    </row>
    <row r="270" spans="2:65" s="1" customFormat="1">
      <c r="B270" s="32"/>
      <c r="D270" s="157" t="s">
        <v>125</v>
      </c>
      <c r="F270" s="158" t="s">
        <v>361</v>
      </c>
      <c r="I270" s="88"/>
      <c r="L270" s="32"/>
      <c r="M270" s="159"/>
      <c r="N270" s="52"/>
      <c r="O270" s="52"/>
      <c r="P270" s="52"/>
      <c r="Q270" s="52"/>
      <c r="R270" s="52"/>
      <c r="S270" s="52"/>
      <c r="T270" s="53"/>
      <c r="AT270" s="17" t="s">
        <v>125</v>
      </c>
      <c r="AU270" s="17" t="s">
        <v>82</v>
      </c>
    </row>
    <row r="271" spans="2:65" s="12" customFormat="1">
      <c r="B271" s="160"/>
      <c r="D271" s="157" t="s">
        <v>126</v>
      </c>
      <c r="E271" s="161" t="s">
        <v>3</v>
      </c>
      <c r="F271" s="162" t="s">
        <v>222</v>
      </c>
      <c r="H271" s="161" t="s">
        <v>3</v>
      </c>
      <c r="I271" s="163"/>
      <c r="L271" s="160"/>
      <c r="M271" s="164"/>
      <c r="N271" s="165"/>
      <c r="O271" s="165"/>
      <c r="P271" s="165"/>
      <c r="Q271" s="165"/>
      <c r="R271" s="165"/>
      <c r="S271" s="165"/>
      <c r="T271" s="166"/>
      <c r="AT271" s="161" t="s">
        <v>126</v>
      </c>
      <c r="AU271" s="161" t="s">
        <v>82</v>
      </c>
      <c r="AV271" s="12" t="s">
        <v>80</v>
      </c>
      <c r="AW271" s="12" t="s">
        <v>33</v>
      </c>
      <c r="AX271" s="12" t="s">
        <v>72</v>
      </c>
      <c r="AY271" s="161" t="s">
        <v>115</v>
      </c>
    </row>
    <row r="272" spans="2:65" s="13" customFormat="1">
      <c r="B272" s="167"/>
      <c r="D272" s="157" t="s">
        <v>126</v>
      </c>
      <c r="E272" s="168" t="s">
        <v>3</v>
      </c>
      <c r="F272" s="169" t="s">
        <v>363</v>
      </c>
      <c r="H272" s="170">
        <v>3.1749999999999998</v>
      </c>
      <c r="I272" s="171"/>
      <c r="L272" s="167"/>
      <c r="M272" s="172"/>
      <c r="N272" s="173"/>
      <c r="O272" s="173"/>
      <c r="P272" s="173"/>
      <c r="Q272" s="173"/>
      <c r="R272" s="173"/>
      <c r="S272" s="173"/>
      <c r="T272" s="174"/>
      <c r="AT272" s="168" t="s">
        <v>126</v>
      </c>
      <c r="AU272" s="168" t="s">
        <v>82</v>
      </c>
      <c r="AV272" s="13" t="s">
        <v>82</v>
      </c>
      <c r="AW272" s="13" t="s">
        <v>33</v>
      </c>
      <c r="AX272" s="13" t="s">
        <v>72</v>
      </c>
      <c r="AY272" s="168" t="s">
        <v>115</v>
      </c>
    </row>
    <row r="273" spans="2:65" s="14" customFormat="1">
      <c r="B273" s="175"/>
      <c r="D273" s="157" t="s">
        <v>126</v>
      </c>
      <c r="E273" s="176" t="s">
        <v>3</v>
      </c>
      <c r="F273" s="177" t="s">
        <v>128</v>
      </c>
      <c r="H273" s="178">
        <v>3.1749999999999998</v>
      </c>
      <c r="I273" s="179"/>
      <c r="L273" s="175"/>
      <c r="M273" s="180"/>
      <c r="N273" s="181"/>
      <c r="O273" s="181"/>
      <c r="P273" s="181"/>
      <c r="Q273" s="181"/>
      <c r="R273" s="181"/>
      <c r="S273" s="181"/>
      <c r="T273" s="182"/>
      <c r="AT273" s="176" t="s">
        <v>126</v>
      </c>
      <c r="AU273" s="176" t="s">
        <v>82</v>
      </c>
      <c r="AV273" s="14" t="s">
        <v>129</v>
      </c>
      <c r="AW273" s="14" t="s">
        <v>33</v>
      </c>
      <c r="AX273" s="14" t="s">
        <v>80</v>
      </c>
      <c r="AY273" s="176" t="s">
        <v>115</v>
      </c>
    </row>
    <row r="274" spans="2:65" s="1" customFormat="1" ht="16.5" customHeight="1">
      <c r="B274" s="143"/>
      <c r="C274" s="144" t="s">
        <v>364</v>
      </c>
      <c r="D274" s="144" t="s">
        <v>118</v>
      </c>
      <c r="E274" s="145" t="s">
        <v>365</v>
      </c>
      <c r="F274" s="146" t="s">
        <v>366</v>
      </c>
      <c r="G274" s="147" t="s">
        <v>190</v>
      </c>
      <c r="H274" s="148">
        <v>79.5</v>
      </c>
      <c r="I274" s="149"/>
      <c r="J274" s="150">
        <f>ROUND(I274*H274,2)</f>
        <v>0</v>
      </c>
      <c r="K274" s="146" t="s">
        <v>122</v>
      </c>
      <c r="L274" s="32"/>
      <c r="M274" s="151" t="s">
        <v>3</v>
      </c>
      <c r="N274" s="152" t="s">
        <v>43</v>
      </c>
      <c r="O274" s="52"/>
      <c r="P274" s="153">
        <f>O274*H274</f>
        <v>0</v>
      </c>
      <c r="Q274" s="153">
        <v>0</v>
      </c>
      <c r="R274" s="153">
        <f>Q274*H274</f>
        <v>0</v>
      </c>
      <c r="S274" s="153">
        <v>2.1999999999999999E-2</v>
      </c>
      <c r="T274" s="154">
        <f>S274*H274</f>
        <v>1.7489999999999999</v>
      </c>
      <c r="AR274" s="155" t="s">
        <v>129</v>
      </c>
      <c r="AT274" s="155" t="s">
        <v>118</v>
      </c>
      <c r="AU274" s="155" t="s">
        <v>82</v>
      </c>
      <c r="AY274" s="17" t="s">
        <v>115</v>
      </c>
      <c r="BE274" s="156">
        <f>IF(N274="základní",J274,0)</f>
        <v>0</v>
      </c>
      <c r="BF274" s="156">
        <f>IF(N274="snížená",J274,0)</f>
        <v>0</v>
      </c>
      <c r="BG274" s="156">
        <f>IF(N274="zákl. přenesená",J274,0)</f>
        <v>0</v>
      </c>
      <c r="BH274" s="156">
        <f>IF(N274="sníž. přenesená",J274,0)</f>
        <v>0</v>
      </c>
      <c r="BI274" s="156">
        <f>IF(N274="nulová",J274,0)</f>
        <v>0</v>
      </c>
      <c r="BJ274" s="17" t="s">
        <v>80</v>
      </c>
      <c r="BK274" s="156">
        <f>ROUND(I274*H274,2)</f>
        <v>0</v>
      </c>
      <c r="BL274" s="17" t="s">
        <v>129</v>
      </c>
      <c r="BM274" s="155" t="s">
        <v>367</v>
      </c>
    </row>
    <row r="275" spans="2:65" s="1" customFormat="1">
      <c r="B275" s="32"/>
      <c r="D275" s="157" t="s">
        <v>125</v>
      </c>
      <c r="F275" s="158" t="s">
        <v>368</v>
      </c>
      <c r="I275" s="88"/>
      <c r="L275" s="32"/>
      <c r="M275" s="159"/>
      <c r="N275" s="52"/>
      <c r="O275" s="52"/>
      <c r="P275" s="52"/>
      <c r="Q275" s="52"/>
      <c r="R275" s="52"/>
      <c r="S275" s="52"/>
      <c r="T275" s="53"/>
      <c r="AT275" s="17" t="s">
        <v>125</v>
      </c>
      <c r="AU275" s="17" t="s">
        <v>82</v>
      </c>
    </row>
    <row r="276" spans="2:65" s="12" customFormat="1">
      <c r="B276" s="160"/>
      <c r="D276" s="157" t="s">
        <v>126</v>
      </c>
      <c r="E276" s="161" t="s">
        <v>3</v>
      </c>
      <c r="F276" s="162" t="s">
        <v>193</v>
      </c>
      <c r="H276" s="161" t="s">
        <v>3</v>
      </c>
      <c r="I276" s="163"/>
      <c r="L276" s="160"/>
      <c r="M276" s="164"/>
      <c r="N276" s="165"/>
      <c r="O276" s="165"/>
      <c r="P276" s="165"/>
      <c r="Q276" s="165"/>
      <c r="R276" s="165"/>
      <c r="S276" s="165"/>
      <c r="T276" s="166"/>
      <c r="AT276" s="161" t="s">
        <v>126</v>
      </c>
      <c r="AU276" s="161" t="s">
        <v>82</v>
      </c>
      <c r="AV276" s="12" t="s">
        <v>80</v>
      </c>
      <c r="AW276" s="12" t="s">
        <v>33</v>
      </c>
      <c r="AX276" s="12" t="s">
        <v>72</v>
      </c>
      <c r="AY276" s="161" t="s">
        <v>115</v>
      </c>
    </row>
    <row r="277" spans="2:65" s="13" customFormat="1">
      <c r="B277" s="167"/>
      <c r="D277" s="157" t="s">
        <v>126</v>
      </c>
      <c r="E277" s="168" t="s">
        <v>3</v>
      </c>
      <c r="F277" s="169" t="s">
        <v>369</v>
      </c>
      <c r="H277" s="170">
        <v>17</v>
      </c>
      <c r="I277" s="171"/>
      <c r="L277" s="167"/>
      <c r="M277" s="172"/>
      <c r="N277" s="173"/>
      <c r="O277" s="173"/>
      <c r="P277" s="173"/>
      <c r="Q277" s="173"/>
      <c r="R277" s="173"/>
      <c r="S277" s="173"/>
      <c r="T277" s="174"/>
      <c r="AT277" s="168" t="s">
        <v>126</v>
      </c>
      <c r="AU277" s="168" t="s">
        <v>82</v>
      </c>
      <c r="AV277" s="13" t="s">
        <v>82</v>
      </c>
      <c r="AW277" s="13" t="s">
        <v>33</v>
      </c>
      <c r="AX277" s="13" t="s">
        <v>72</v>
      </c>
      <c r="AY277" s="168" t="s">
        <v>115</v>
      </c>
    </row>
    <row r="278" spans="2:65" s="13" customFormat="1">
      <c r="B278" s="167"/>
      <c r="D278" s="157" t="s">
        <v>126</v>
      </c>
      <c r="E278" s="168" t="s">
        <v>3</v>
      </c>
      <c r="F278" s="169" t="s">
        <v>370</v>
      </c>
      <c r="H278" s="170">
        <v>25</v>
      </c>
      <c r="I278" s="171"/>
      <c r="L278" s="167"/>
      <c r="M278" s="172"/>
      <c r="N278" s="173"/>
      <c r="O278" s="173"/>
      <c r="P278" s="173"/>
      <c r="Q278" s="173"/>
      <c r="R278" s="173"/>
      <c r="S278" s="173"/>
      <c r="T278" s="174"/>
      <c r="AT278" s="168" t="s">
        <v>126</v>
      </c>
      <c r="AU278" s="168" t="s">
        <v>82</v>
      </c>
      <c r="AV278" s="13" t="s">
        <v>82</v>
      </c>
      <c r="AW278" s="13" t="s">
        <v>33</v>
      </c>
      <c r="AX278" s="13" t="s">
        <v>72</v>
      </c>
      <c r="AY278" s="168" t="s">
        <v>115</v>
      </c>
    </row>
    <row r="279" spans="2:65" s="13" customFormat="1">
      <c r="B279" s="167"/>
      <c r="D279" s="157" t="s">
        <v>126</v>
      </c>
      <c r="E279" s="168" t="s">
        <v>3</v>
      </c>
      <c r="F279" s="169" t="s">
        <v>371</v>
      </c>
      <c r="H279" s="170">
        <v>37.5</v>
      </c>
      <c r="I279" s="171"/>
      <c r="L279" s="167"/>
      <c r="M279" s="172"/>
      <c r="N279" s="173"/>
      <c r="O279" s="173"/>
      <c r="P279" s="173"/>
      <c r="Q279" s="173"/>
      <c r="R279" s="173"/>
      <c r="S279" s="173"/>
      <c r="T279" s="174"/>
      <c r="AT279" s="168" t="s">
        <v>126</v>
      </c>
      <c r="AU279" s="168" t="s">
        <v>82</v>
      </c>
      <c r="AV279" s="13" t="s">
        <v>82</v>
      </c>
      <c r="AW279" s="13" t="s">
        <v>33</v>
      </c>
      <c r="AX279" s="13" t="s">
        <v>72</v>
      </c>
      <c r="AY279" s="168" t="s">
        <v>115</v>
      </c>
    </row>
    <row r="280" spans="2:65" s="14" customFormat="1">
      <c r="B280" s="175"/>
      <c r="D280" s="157" t="s">
        <v>126</v>
      </c>
      <c r="E280" s="176" t="s">
        <v>3</v>
      </c>
      <c r="F280" s="177" t="s">
        <v>128</v>
      </c>
      <c r="H280" s="178">
        <v>79.5</v>
      </c>
      <c r="I280" s="179"/>
      <c r="L280" s="175"/>
      <c r="M280" s="180"/>
      <c r="N280" s="181"/>
      <c r="O280" s="181"/>
      <c r="P280" s="181"/>
      <c r="Q280" s="181"/>
      <c r="R280" s="181"/>
      <c r="S280" s="181"/>
      <c r="T280" s="182"/>
      <c r="AT280" s="176" t="s">
        <v>126</v>
      </c>
      <c r="AU280" s="176" t="s">
        <v>82</v>
      </c>
      <c r="AV280" s="14" t="s">
        <v>129</v>
      </c>
      <c r="AW280" s="14" t="s">
        <v>33</v>
      </c>
      <c r="AX280" s="14" t="s">
        <v>80</v>
      </c>
      <c r="AY280" s="176" t="s">
        <v>115</v>
      </c>
    </row>
    <row r="281" spans="2:65" s="1" customFormat="1" ht="16.5" customHeight="1">
      <c r="B281" s="143"/>
      <c r="C281" s="144" t="s">
        <v>372</v>
      </c>
      <c r="D281" s="144" t="s">
        <v>118</v>
      </c>
      <c r="E281" s="145" t="s">
        <v>373</v>
      </c>
      <c r="F281" s="146" t="s">
        <v>374</v>
      </c>
      <c r="G281" s="147" t="s">
        <v>190</v>
      </c>
      <c r="H281" s="148">
        <v>128.97900000000001</v>
      </c>
      <c r="I281" s="149"/>
      <c r="J281" s="150">
        <f>ROUND(I281*H281,2)</f>
        <v>0</v>
      </c>
      <c r="K281" s="146" t="s">
        <v>122</v>
      </c>
      <c r="L281" s="32"/>
      <c r="M281" s="151" t="s">
        <v>3</v>
      </c>
      <c r="N281" s="152" t="s">
        <v>43</v>
      </c>
      <c r="O281" s="52"/>
      <c r="P281" s="153">
        <f>O281*H281</f>
        <v>0</v>
      </c>
      <c r="Q281" s="153">
        <v>4.8000000000000001E-2</v>
      </c>
      <c r="R281" s="153">
        <f>Q281*H281</f>
        <v>6.1909920000000005</v>
      </c>
      <c r="S281" s="153">
        <v>4.8000000000000001E-2</v>
      </c>
      <c r="T281" s="154">
        <f>S281*H281</f>
        <v>6.1909920000000005</v>
      </c>
      <c r="AR281" s="155" t="s">
        <v>129</v>
      </c>
      <c r="AT281" s="155" t="s">
        <v>118</v>
      </c>
      <c r="AU281" s="155" t="s">
        <v>82</v>
      </c>
      <c r="AY281" s="17" t="s">
        <v>115</v>
      </c>
      <c r="BE281" s="156">
        <f>IF(N281="základní",J281,0)</f>
        <v>0</v>
      </c>
      <c r="BF281" s="156">
        <f>IF(N281="snížená",J281,0)</f>
        <v>0</v>
      </c>
      <c r="BG281" s="156">
        <f>IF(N281="zákl. přenesená",J281,0)</f>
        <v>0</v>
      </c>
      <c r="BH281" s="156">
        <f>IF(N281="sníž. přenesená",J281,0)</f>
        <v>0</v>
      </c>
      <c r="BI281" s="156">
        <f>IF(N281="nulová",J281,0)</f>
        <v>0</v>
      </c>
      <c r="BJ281" s="17" t="s">
        <v>80</v>
      </c>
      <c r="BK281" s="156">
        <f>ROUND(I281*H281,2)</f>
        <v>0</v>
      </c>
      <c r="BL281" s="17" t="s">
        <v>129</v>
      </c>
      <c r="BM281" s="155" t="s">
        <v>375</v>
      </c>
    </row>
    <row r="282" spans="2:65" s="1" customFormat="1">
      <c r="B282" s="32"/>
      <c r="D282" s="157" t="s">
        <v>125</v>
      </c>
      <c r="F282" s="158" t="s">
        <v>376</v>
      </c>
      <c r="I282" s="88"/>
      <c r="L282" s="32"/>
      <c r="M282" s="159"/>
      <c r="N282" s="52"/>
      <c r="O282" s="52"/>
      <c r="P282" s="52"/>
      <c r="Q282" s="52"/>
      <c r="R282" s="52"/>
      <c r="S282" s="52"/>
      <c r="T282" s="53"/>
      <c r="AT282" s="17" t="s">
        <v>125</v>
      </c>
      <c r="AU282" s="17" t="s">
        <v>82</v>
      </c>
    </row>
    <row r="283" spans="2:65" s="12" customFormat="1">
      <c r="B283" s="160"/>
      <c r="D283" s="157" t="s">
        <v>126</v>
      </c>
      <c r="E283" s="161" t="s">
        <v>3</v>
      </c>
      <c r="F283" s="162" t="s">
        <v>234</v>
      </c>
      <c r="H283" s="161" t="s">
        <v>3</v>
      </c>
      <c r="I283" s="163"/>
      <c r="L283" s="160"/>
      <c r="M283" s="164"/>
      <c r="N283" s="165"/>
      <c r="O283" s="165"/>
      <c r="P283" s="165"/>
      <c r="Q283" s="165"/>
      <c r="R283" s="165"/>
      <c r="S283" s="165"/>
      <c r="T283" s="166"/>
      <c r="AT283" s="161" t="s">
        <v>126</v>
      </c>
      <c r="AU283" s="161" t="s">
        <v>82</v>
      </c>
      <c r="AV283" s="12" t="s">
        <v>80</v>
      </c>
      <c r="AW283" s="12" t="s">
        <v>33</v>
      </c>
      <c r="AX283" s="12" t="s">
        <v>72</v>
      </c>
      <c r="AY283" s="161" t="s">
        <v>115</v>
      </c>
    </row>
    <row r="284" spans="2:65" s="12" customFormat="1">
      <c r="B284" s="160"/>
      <c r="D284" s="157" t="s">
        <v>126</v>
      </c>
      <c r="E284" s="161" t="s">
        <v>3</v>
      </c>
      <c r="F284" s="162" t="s">
        <v>377</v>
      </c>
      <c r="H284" s="161" t="s">
        <v>3</v>
      </c>
      <c r="I284" s="163"/>
      <c r="L284" s="160"/>
      <c r="M284" s="164"/>
      <c r="N284" s="165"/>
      <c r="O284" s="165"/>
      <c r="P284" s="165"/>
      <c r="Q284" s="165"/>
      <c r="R284" s="165"/>
      <c r="S284" s="165"/>
      <c r="T284" s="166"/>
      <c r="AT284" s="161" t="s">
        <v>126</v>
      </c>
      <c r="AU284" s="161" t="s">
        <v>82</v>
      </c>
      <c r="AV284" s="12" t="s">
        <v>80</v>
      </c>
      <c r="AW284" s="12" t="s">
        <v>33</v>
      </c>
      <c r="AX284" s="12" t="s">
        <v>72</v>
      </c>
      <c r="AY284" s="161" t="s">
        <v>115</v>
      </c>
    </row>
    <row r="285" spans="2:65" s="12" customFormat="1">
      <c r="B285" s="160"/>
      <c r="D285" s="157" t="s">
        <v>126</v>
      </c>
      <c r="E285" s="161" t="s">
        <v>3</v>
      </c>
      <c r="F285" s="162" t="s">
        <v>378</v>
      </c>
      <c r="H285" s="161" t="s">
        <v>3</v>
      </c>
      <c r="I285" s="163"/>
      <c r="L285" s="160"/>
      <c r="M285" s="164"/>
      <c r="N285" s="165"/>
      <c r="O285" s="165"/>
      <c r="P285" s="165"/>
      <c r="Q285" s="165"/>
      <c r="R285" s="165"/>
      <c r="S285" s="165"/>
      <c r="T285" s="166"/>
      <c r="AT285" s="161" t="s">
        <v>126</v>
      </c>
      <c r="AU285" s="161" t="s">
        <v>82</v>
      </c>
      <c r="AV285" s="12" t="s">
        <v>80</v>
      </c>
      <c r="AW285" s="12" t="s">
        <v>33</v>
      </c>
      <c r="AX285" s="12" t="s">
        <v>72</v>
      </c>
      <c r="AY285" s="161" t="s">
        <v>115</v>
      </c>
    </row>
    <row r="286" spans="2:65" s="13" customFormat="1">
      <c r="B286" s="167"/>
      <c r="D286" s="157" t="s">
        <v>126</v>
      </c>
      <c r="E286" s="168" t="s">
        <v>3</v>
      </c>
      <c r="F286" s="169" t="s">
        <v>267</v>
      </c>
      <c r="H286" s="170">
        <v>10.83</v>
      </c>
      <c r="I286" s="171"/>
      <c r="L286" s="167"/>
      <c r="M286" s="172"/>
      <c r="N286" s="173"/>
      <c r="O286" s="173"/>
      <c r="P286" s="173"/>
      <c r="Q286" s="173"/>
      <c r="R286" s="173"/>
      <c r="S286" s="173"/>
      <c r="T286" s="174"/>
      <c r="AT286" s="168" t="s">
        <v>126</v>
      </c>
      <c r="AU286" s="168" t="s">
        <v>82</v>
      </c>
      <c r="AV286" s="13" t="s">
        <v>82</v>
      </c>
      <c r="AW286" s="13" t="s">
        <v>33</v>
      </c>
      <c r="AX286" s="13" t="s">
        <v>72</v>
      </c>
      <c r="AY286" s="168" t="s">
        <v>115</v>
      </c>
    </row>
    <row r="287" spans="2:65" s="13" customFormat="1">
      <c r="B287" s="167"/>
      <c r="D287" s="157" t="s">
        <v>126</v>
      </c>
      <c r="E287" s="168" t="s">
        <v>3</v>
      </c>
      <c r="F287" s="169" t="s">
        <v>268</v>
      </c>
      <c r="H287" s="170">
        <v>17.231000000000002</v>
      </c>
      <c r="I287" s="171"/>
      <c r="L287" s="167"/>
      <c r="M287" s="172"/>
      <c r="N287" s="173"/>
      <c r="O287" s="173"/>
      <c r="P287" s="173"/>
      <c r="Q287" s="173"/>
      <c r="R287" s="173"/>
      <c r="S287" s="173"/>
      <c r="T287" s="174"/>
      <c r="AT287" s="168" t="s">
        <v>126</v>
      </c>
      <c r="AU287" s="168" t="s">
        <v>82</v>
      </c>
      <c r="AV287" s="13" t="s">
        <v>82</v>
      </c>
      <c r="AW287" s="13" t="s">
        <v>33</v>
      </c>
      <c r="AX287" s="13" t="s">
        <v>72</v>
      </c>
      <c r="AY287" s="168" t="s">
        <v>115</v>
      </c>
    </row>
    <row r="288" spans="2:65" s="13" customFormat="1">
      <c r="B288" s="167"/>
      <c r="D288" s="157" t="s">
        <v>126</v>
      </c>
      <c r="E288" s="168" t="s">
        <v>3</v>
      </c>
      <c r="F288" s="169" t="s">
        <v>269</v>
      </c>
      <c r="H288" s="170">
        <v>86.91</v>
      </c>
      <c r="I288" s="171"/>
      <c r="L288" s="167"/>
      <c r="M288" s="172"/>
      <c r="N288" s="173"/>
      <c r="O288" s="173"/>
      <c r="P288" s="173"/>
      <c r="Q288" s="173"/>
      <c r="R288" s="173"/>
      <c r="S288" s="173"/>
      <c r="T288" s="174"/>
      <c r="AT288" s="168" t="s">
        <v>126</v>
      </c>
      <c r="AU288" s="168" t="s">
        <v>82</v>
      </c>
      <c r="AV288" s="13" t="s">
        <v>82</v>
      </c>
      <c r="AW288" s="13" t="s">
        <v>33</v>
      </c>
      <c r="AX288" s="13" t="s">
        <v>72</v>
      </c>
      <c r="AY288" s="168" t="s">
        <v>115</v>
      </c>
    </row>
    <row r="289" spans="2:65" s="13" customFormat="1">
      <c r="B289" s="167"/>
      <c r="D289" s="157" t="s">
        <v>126</v>
      </c>
      <c r="E289" s="168" t="s">
        <v>3</v>
      </c>
      <c r="F289" s="169" t="s">
        <v>270</v>
      </c>
      <c r="H289" s="170">
        <v>14.007999999999999</v>
      </c>
      <c r="I289" s="171"/>
      <c r="L289" s="167"/>
      <c r="M289" s="172"/>
      <c r="N289" s="173"/>
      <c r="O289" s="173"/>
      <c r="P289" s="173"/>
      <c r="Q289" s="173"/>
      <c r="R289" s="173"/>
      <c r="S289" s="173"/>
      <c r="T289" s="174"/>
      <c r="AT289" s="168" t="s">
        <v>126</v>
      </c>
      <c r="AU289" s="168" t="s">
        <v>82</v>
      </c>
      <c r="AV289" s="13" t="s">
        <v>82</v>
      </c>
      <c r="AW289" s="13" t="s">
        <v>33</v>
      </c>
      <c r="AX289" s="13" t="s">
        <v>72</v>
      </c>
      <c r="AY289" s="168" t="s">
        <v>115</v>
      </c>
    </row>
    <row r="290" spans="2:65" s="14" customFormat="1">
      <c r="B290" s="175"/>
      <c r="D290" s="157" t="s">
        <v>126</v>
      </c>
      <c r="E290" s="176" t="s">
        <v>3</v>
      </c>
      <c r="F290" s="177" t="s">
        <v>128</v>
      </c>
      <c r="H290" s="178">
        <v>128.97900000000001</v>
      </c>
      <c r="I290" s="179"/>
      <c r="L290" s="175"/>
      <c r="M290" s="180"/>
      <c r="N290" s="181"/>
      <c r="O290" s="181"/>
      <c r="P290" s="181"/>
      <c r="Q290" s="181"/>
      <c r="R290" s="181"/>
      <c r="S290" s="181"/>
      <c r="T290" s="182"/>
      <c r="AT290" s="176" t="s">
        <v>126</v>
      </c>
      <c r="AU290" s="176" t="s">
        <v>82</v>
      </c>
      <c r="AV290" s="14" t="s">
        <v>129</v>
      </c>
      <c r="AW290" s="14" t="s">
        <v>33</v>
      </c>
      <c r="AX290" s="14" t="s">
        <v>80</v>
      </c>
      <c r="AY290" s="176" t="s">
        <v>115</v>
      </c>
    </row>
    <row r="291" spans="2:65" s="1" customFormat="1" ht="16.5" customHeight="1">
      <c r="B291" s="143"/>
      <c r="C291" s="144" t="s">
        <v>379</v>
      </c>
      <c r="D291" s="144" t="s">
        <v>118</v>
      </c>
      <c r="E291" s="145" t="s">
        <v>380</v>
      </c>
      <c r="F291" s="146" t="s">
        <v>381</v>
      </c>
      <c r="G291" s="147" t="s">
        <v>190</v>
      </c>
      <c r="H291" s="148">
        <v>128.97900000000001</v>
      </c>
      <c r="I291" s="149"/>
      <c r="J291" s="150">
        <f>ROUND(I291*H291,2)</f>
        <v>0</v>
      </c>
      <c r="K291" s="146" t="s">
        <v>122</v>
      </c>
      <c r="L291" s="32"/>
      <c r="M291" s="151" t="s">
        <v>3</v>
      </c>
      <c r="N291" s="152" t="s">
        <v>43</v>
      </c>
      <c r="O291" s="52"/>
      <c r="P291" s="153">
        <f>O291*H291</f>
        <v>0</v>
      </c>
      <c r="Q291" s="153">
        <v>0</v>
      </c>
      <c r="R291" s="153">
        <f>Q291*H291</f>
        <v>0</v>
      </c>
      <c r="S291" s="153">
        <v>0</v>
      </c>
      <c r="T291" s="154">
        <f>S291*H291</f>
        <v>0</v>
      </c>
      <c r="AR291" s="155" t="s">
        <v>129</v>
      </c>
      <c r="AT291" s="155" t="s">
        <v>118</v>
      </c>
      <c r="AU291" s="155" t="s">
        <v>82</v>
      </c>
      <c r="AY291" s="17" t="s">
        <v>115</v>
      </c>
      <c r="BE291" s="156">
        <f>IF(N291="základní",J291,0)</f>
        <v>0</v>
      </c>
      <c r="BF291" s="156">
        <f>IF(N291="snížená",J291,0)</f>
        <v>0</v>
      </c>
      <c r="BG291" s="156">
        <f>IF(N291="zákl. přenesená",J291,0)</f>
        <v>0</v>
      </c>
      <c r="BH291" s="156">
        <f>IF(N291="sníž. přenesená",J291,0)</f>
        <v>0</v>
      </c>
      <c r="BI291" s="156">
        <f>IF(N291="nulová",J291,0)</f>
        <v>0</v>
      </c>
      <c r="BJ291" s="17" t="s">
        <v>80</v>
      </c>
      <c r="BK291" s="156">
        <f>ROUND(I291*H291,2)</f>
        <v>0</v>
      </c>
      <c r="BL291" s="17" t="s">
        <v>129</v>
      </c>
      <c r="BM291" s="155" t="s">
        <v>382</v>
      </c>
    </row>
    <row r="292" spans="2:65" s="1" customFormat="1">
      <c r="B292" s="32"/>
      <c r="D292" s="157" t="s">
        <v>125</v>
      </c>
      <c r="F292" s="158" t="s">
        <v>383</v>
      </c>
      <c r="I292" s="88"/>
      <c r="L292" s="32"/>
      <c r="M292" s="159"/>
      <c r="N292" s="52"/>
      <c r="O292" s="52"/>
      <c r="P292" s="52"/>
      <c r="Q292" s="52"/>
      <c r="R292" s="52"/>
      <c r="S292" s="52"/>
      <c r="T292" s="53"/>
      <c r="AT292" s="17" t="s">
        <v>125</v>
      </c>
      <c r="AU292" s="17" t="s">
        <v>82</v>
      </c>
    </row>
    <row r="293" spans="2:65" s="12" customFormat="1">
      <c r="B293" s="160"/>
      <c r="D293" s="157" t="s">
        <v>126</v>
      </c>
      <c r="E293" s="161" t="s">
        <v>3</v>
      </c>
      <c r="F293" s="162" t="s">
        <v>234</v>
      </c>
      <c r="H293" s="161" t="s">
        <v>3</v>
      </c>
      <c r="I293" s="163"/>
      <c r="L293" s="160"/>
      <c r="M293" s="164"/>
      <c r="N293" s="165"/>
      <c r="O293" s="165"/>
      <c r="P293" s="165"/>
      <c r="Q293" s="165"/>
      <c r="R293" s="165"/>
      <c r="S293" s="165"/>
      <c r="T293" s="166"/>
      <c r="AT293" s="161" t="s">
        <v>126</v>
      </c>
      <c r="AU293" s="161" t="s">
        <v>82</v>
      </c>
      <c r="AV293" s="12" t="s">
        <v>80</v>
      </c>
      <c r="AW293" s="12" t="s">
        <v>33</v>
      </c>
      <c r="AX293" s="12" t="s">
        <v>72</v>
      </c>
      <c r="AY293" s="161" t="s">
        <v>115</v>
      </c>
    </row>
    <row r="294" spans="2:65" s="12" customFormat="1">
      <c r="B294" s="160"/>
      <c r="D294" s="157" t="s">
        <v>126</v>
      </c>
      <c r="E294" s="161" t="s">
        <v>3</v>
      </c>
      <c r="F294" s="162" t="s">
        <v>378</v>
      </c>
      <c r="H294" s="161" t="s">
        <v>3</v>
      </c>
      <c r="I294" s="163"/>
      <c r="L294" s="160"/>
      <c r="M294" s="164"/>
      <c r="N294" s="165"/>
      <c r="O294" s="165"/>
      <c r="P294" s="165"/>
      <c r="Q294" s="165"/>
      <c r="R294" s="165"/>
      <c r="S294" s="165"/>
      <c r="T294" s="166"/>
      <c r="AT294" s="161" t="s">
        <v>126</v>
      </c>
      <c r="AU294" s="161" t="s">
        <v>82</v>
      </c>
      <c r="AV294" s="12" t="s">
        <v>80</v>
      </c>
      <c r="AW294" s="12" t="s">
        <v>33</v>
      </c>
      <c r="AX294" s="12" t="s">
        <v>72</v>
      </c>
      <c r="AY294" s="161" t="s">
        <v>115</v>
      </c>
    </row>
    <row r="295" spans="2:65" s="13" customFormat="1">
      <c r="B295" s="167"/>
      <c r="D295" s="157" t="s">
        <v>126</v>
      </c>
      <c r="E295" s="168" t="s">
        <v>3</v>
      </c>
      <c r="F295" s="169" t="s">
        <v>267</v>
      </c>
      <c r="H295" s="170">
        <v>10.83</v>
      </c>
      <c r="I295" s="171"/>
      <c r="L295" s="167"/>
      <c r="M295" s="172"/>
      <c r="N295" s="173"/>
      <c r="O295" s="173"/>
      <c r="P295" s="173"/>
      <c r="Q295" s="173"/>
      <c r="R295" s="173"/>
      <c r="S295" s="173"/>
      <c r="T295" s="174"/>
      <c r="AT295" s="168" t="s">
        <v>126</v>
      </c>
      <c r="AU295" s="168" t="s">
        <v>82</v>
      </c>
      <c r="AV295" s="13" t="s">
        <v>82</v>
      </c>
      <c r="AW295" s="13" t="s">
        <v>33</v>
      </c>
      <c r="AX295" s="13" t="s">
        <v>72</v>
      </c>
      <c r="AY295" s="168" t="s">
        <v>115</v>
      </c>
    </row>
    <row r="296" spans="2:65" s="13" customFormat="1">
      <c r="B296" s="167"/>
      <c r="D296" s="157" t="s">
        <v>126</v>
      </c>
      <c r="E296" s="168" t="s">
        <v>3</v>
      </c>
      <c r="F296" s="169" t="s">
        <v>268</v>
      </c>
      <c r="H296" s="170">
        <v>17.231000000000002</v>
      </c>
      <c r="I296" s="171"/>
      <c r="L296" s="167"/>
      <c r="M296" s="172"/>
      <c r="N296" s="173"/>
      <c r="O296" s="173"/>
      <c r="P296" s="173"/>
      <c r="Q296" s="173"/>
      <c r="R296" s="173"/>
      <c r="S296" s="173"/>
      <c r="T296" s="174"/>
      <c r="AT296" s="168" t="s">
        <v>126</v>
      </c>
      <c r="AU296" s="168" t="s">
        <v>82</v>
      </c>
      <c r="AV296" s="13" t="s">
        <v>82</v>
      </c>
      <c r="AW296" s="13" t="s">
        <v>33</v>
      </c>
      <c r="AX296" s="13" t="s">
        <v>72</v>
      </c>
      <c r="AY296" s="168" t="s">
        <v>115</v>
      </c>
    </row>
    <row r="297" spans="2:65" s="13" customFormat="1">
      <c r="B297" s="167"/>
      <c r="D297" s="157" t="s">
        <v>126</v>
      </c>
      <c r="E297" s="168" t="s">
        <v>3</v>
      </c>
      <c r="F297" s="169" t="s">
        <v>269</v>
      </c>
      <c r="H297" s="170">
        <v>86.91</v>
      </c>
      <c r="I297" s="171"/>
      <c r="L297" s="167"/>
      <c r="M297" s="172"/>
      <c r="N297" s="173"/>
      <c r="O297" s="173"/>
      <c r="P297" s="173"/>
      <c r="Q297" s="173"/>
      <c r="R297" s="173"/>
      <c r="S297" s="173"/>
      <c r="T297" s="174"/>
      <c r="AT297" s="168" t="s">
        <v>126</v>
      </c>
      <c r="AU297" s="168" t="s">
        <v>82</v>
      </c>
      <c r="AV297" s="13" t="s">
        <v>82</v>
      </c>
      <c r="AW297" s="13" t="s">
        <v>33</v>
      </c>
      <c r="AX297" s="13" t="s">
        <v>72</v>
      </c>
      <c r="AY297" s="168" t="s">
        <v>115</v>
      </c>
    </row>
    <row r="298" spans="2:65" s="13" customFormat="1">
      <c r="B298" s="167"/>
      <c r="D298" s="157" t="s">
        <v>126</v>
      </c>
      <c r="E298" s="168" t="s">
        <v>3</v>
      </c>
      <c r="F298" s="169" t="s">
        <v>270</v>
      </c>
      <c r="H298" s="170">
        <v>14.007999999999999</v>
      </c>
      <c r="I298" s="171"/>
      <c r="L298" s="167"/>
      <c r="M298" s="172"/>
      <c r="N298" s="173"/>
      <c r="O298" s="173"/>
      <c r="P298" s="173"/>
      <c r="Q298" s="173"/>
      <c r="R298" s="173"/>
      <c r="S298" s="173"/>
      <c r="T298" s="174"/>
      <c r="AT298" s="168" t="s">
        <v>126</v>
      </c>
      <c r="AU298" s="168" t="s">
        <v>82</v>
      </c>
      <c r="AV298" s="13" t="s">
        <v>82</v>
      </c>
      <c r="AW298" s="13" t="s">
        <v>33</v>
      </c>
      <c r="AX298" s="13" t="s">
        <v>72</v>
      </c>
      <c r="AY298" s="168" t="s">
        <v>115</v>
      </c>
    </row>
    <row r="299" spans="2:65" s="14" customFormat="1">
      <c r="B299" s="175"/>
      <c r="D299" s="157" t="s">
        <v>126</v>
      </c>
      <c r="E299" s="176" t="s">
        <v>3</v>
      </c>
      <c r="F299" s="177" t="s">
        <v>128</v>
      </c>
      <c r="H299" s="178">
        <v>128.97900000000001</v>
      </c>
      <c r="I299" s="179"/>
      <c r="L299" s="175"/>
      <c r="M299" s="180"/>
      <c r="N299" s="181"/>
      <c r="O299" s="181"/>
      <c r="P299" s="181"/>
      <c r="Q299" s="181"/>
      <c r="R299" s="181"/>
      <c r="S299" s="181"/>
      <c r="T299" s="182"/>
      <c r="AT299" s="176" t="s">
        <v>126</v>
      </c>
      <c r="AU299" s="176" t="s">
        <v>82</v>
      </c>
      <c r="AV299" s="14" t="s">
        <v>129</v>
      </c>
      <c r="AW299" s="14" t="s">
        <v>33</v>
      </c>
      <c r="AX299" s="14" t="s">
        <v>80</v>
      </c>
      <c r="AY299" s="176" t="s">
        <v>115</v>
      </c>
    </row>
    <row r="300" spans="2:65" s="1" customFormat="1" ht="16.5" customHeight="1">
      <c r="B300" s="143"/>
      <c r="C300" s="144" t="s">
        <v>384</v>
      </c>
      <c r="D300" s="144" t="s">
        <v>118</v>
      </c>
      <c r="E300" s="145" t="s">
        <v>385</v>
      </c>
      <c r="F300" s="146" t="s">
        <v>386</v>
      </c>
      <c r="G300" s="147" t="s">
        <v>190</v>
      </c>
      <c r="H300" s="148">
        <v>128.97900000000001</v>
      </c>
      <c r="I300" s="149"/>
      <c r="J300" s="150">
        <f>ROUND(I300*H300,2)</f>
        <v>0</v>
      </c>
      <c r="K300" s="146" t="s">
        <v>122</v>
      </c>
      <c r="L300" s="32"/>
      <c r="M300" s="151" t="s">
        <v>3</v>
      </c>
      <c r="N300" s="152" t="s">
        <v>43</v>
      </c>
      <c r="O300" s="52"/>
      <c r="P300" s="153">
        <f>O300*H300</f>
        <v>0</v>
      </c>
      <c r="Q300" s="153">
        <v>0</v>
      </c>
      <c r="R300" s="153">
        <f>Q300*H300</f>
        <v>0</v>
      </c>
      <c r="S300" s="153">
        <v>0</v>
      </c>
      <c r="T300" s="154">
        <f>S300*H300</f>
        <v>0</v>
      </c>
      <c r="AR300" s="155" t="s">
        <v>129</v>
      </c>
      <c r="AT300" s="155" t="s">
        <v>118</v>
      </c>
      <c r="AU300" s="155" t="s">
        <v>82</v>
      </c>
      <c r="AY300" s="17" t="s">
        <v>115</v>
      </c>
      <c r="BE300" s="156">
        <f>IF(N300="základní",J300,0)</f>
        <v>0</v>
      </c>
      <c r="BF300" s="156">
        <f>IF(N300="snížená",J300,0)</f>
        <v>0</v>
      </c>
      <c r="BG300" s="156">
        <f>IF(N300="zákl. přenesená",J300,0)</f>
        <v>0</v>
      </c>
      <c r="BH300" s="156">
        <f>IF(N300="sníž. přenesená",J300,0)</f>
        <v>0</v>
      </c>
      <c r="BI300" s="156">
        <f>IF(N300="nulová",J300,0)</f>
        <v>0</v>
      </c>
      <c r="BJ300" s="17" t="s">
        <v>80</v>
      </c>
      <c r="BK300" s="156">
        <f>ROUND(I300*H300,2)</f>
        <v>0</v>
      </c>
      <c r="BL300" s="17" t="s">
        <v>129</v>
      </c>
      <c r="BM300" s="155" t="s">
        <v>387</v>
      </c>
    </row>
    <row r="301" spans="2:65" s="1" customFormat="1">
      <c r="B301" s="32"/>
      <c r="D301" s="157" t="s">
        <v>125</v>
      </c>
      <c r="F301" s="158" t="s">
        <v>388</v>
      </c>
      <c r="I301" s="88"/>
      <c r="L301" s="32"/>
      <c r="M301" s="159"/>
      <c r="N301" s="52"/>
      <c r="O301" s="52"/>
      <c r="P301" s="52"/>
      <c r="Q301" s="52"/>
      <c r="R301" s="52"/>
      <c r="S301" s="52"/>
      <c r="T301" s="53"/>
      <c r="AT301" s="17" t="s">
        <v>125</v>
      </c>
      <c r="AU301" s="17" t="s">
        <v>82</v>
      </c>
    </row>
    <row r="302" spans="2:65" s="12" customFormat="1">
      <c r="B302" s="160"/>
      <c r="D302" s="157" t="s">
        <v>126</v>
      </c>
      <c r="E302" s="161" t="s">
        <v>3</v>
      </c>
      <c r="F302" s="162" t="s">
        <v>234</v>
      </c>
      <c r="H302" s="161" t="s">
        <v>3</v>
      </c>
      <c r="I302" s="163"/>
      <c r="L302" s="160"/>
      <c r="M302" s="164"/>
      <c r="N302" s="165"/>
      <c r="O302" s="165"/>
      <c r="P302" s="165"/>
      <c r="Q302" s="165"/>
      <c r="R302" s="165"/>
      <c r="S302" s="165"/>
      <c r="T302" s="166"/>
      <c r="AT302" s="161" t="s">
        <v>126</v>
      </c>
      <c r="AU302" s="161" t="s">
        <v>82</v>
      </c>
      <c r="AV302" s="12" t="s">
        <v>80</v>
      </c>
      <c r="AW302" s="12" t="s">
        <v>33</v>
      </c>
      <c r="AX302" s="12" t="s">
        <v>72</v>
      </c>
      <c r="AY302" s="161" t="s">
        <v>115</v>
      </c>
    </row>
    <row r="303" spans="2:65" s="12" customFormat="1">
      <c r="B303" s="160"/>
      <c r="D303" s="157" t="s">
        <v>126</v>
      </c>
      <c r="E303" s="161" t="s">
        <v>3</v>
      </c>
      <c r="F303" s="162" t="s">
        <v>378</v>
      </c>
      <c r="H303" s="161" t="s">
        <v>3</v>
      </c>
      <c r="I303" s="163"/>
      <c r="L303" s="160"/>
      <c r="M303" s="164"/>
      <c r="N303" s="165"/>
      <c r="O303" s="165"/>
      <c r="P303" s="165"/>
      <c r="Q303" s="165"/>
      <c r="R303" s="165"/>
      <c r="S303" s="165"/>
      <c r="T303" s="166"/>
      <c r="AT303" s="161" t="s">
        <v>126</v>
      </c>
      <c r="AU303" s="161" t="s">
        <v>82</v>
      </c>
      <c r="AV303" s="12" t="s">
        <v>80</v>
      </c>
      <c r="AW303" s="12" t="s">
        <v>33</v>
      </c>
      <c r="AX303" s="12" t="s">
        <v>72</v>
      </c>
      <c r="AY303" s="161" t="s">
        <v>115</v>
      </c>
    </row>
    <row r="304" spans="2:65" s="13" customFormat="1">
      <c r="B304" s="167"/>
      <c r="D304" s="157" t="s">
        <v>126</v>
      </c>
      <c r="E304" s="168" t="s">
        <v>3</v>
      </c>
      <c r="F304" s="169" t="s">
        <v>267</v>
      </c>
      <c r="H304" s="170">
        <v>10.83</v>
      </c>
      <c r="I304" s="171"/>
      <c r="L304" s="167"/>
      <c r="M304" s="172"/>
      <c r="N304" s="173"/>
      <c r="O304" s="173"/>
      <c r="P304" s="173"/>
      <c r="Q304" s="173"/>
      <c r="R304" s="173"/>
      <c r="S304" s="173"/>
      <c r="T304" s="174"/>
      <c r="AT304" s="168" t="s">
        <v>126</v>
      </c>
      <c r="AU304" s="168" t="s">
        <v>82</v>
      </c>
      <c r="AV304" s="13" t="s">
        <v>82</v>
      </c>
      <c r="AW304" s="13" t="s">
        <v>33</v>
      </c>
      <c r="AX304" s="13" t="s">
        <v>72</v>
      </c>
      <c r="AY304" s="168" t="s">
        <v>115</v>
      </c>
    </row>
    <row r="305" spans="2:65" s="13" customFormat="1">
      <c r="B305" s="167"/>
      <c r="D305" s="157" t="s">
        <v>126</v>
      </c>
      <c r="E305" s="168" t="s">
        <v>3</v>
      </c>
      <c r="F305" s="169" t="s">
        <v>268</v>
      </c>
      <c r="H305" s="170">
        <v>17.231000000000002</v>
      </c>
      <c r="I305" s="171"/>
      <c r="L305" s="167"/>
      <c r="M305" s="172"/>
      <c r="N305" s="173"/>
      <c r="O305" s="173"/>
      <c r="P305" s="173"/>
      <c r="Q305" s="173"/>
      <c r="R305" s="173"/>
      <c r="S305" s="173"/>
      <c r="T305" s="174"/>
      <c r="AT305" s="168" t="s">
        <v>126</v>
      </c>
      <c r="AU305" s="168" t="s">
        <v>82</v>
      </c>
      <c r="AV305" s="13" t="s">
        <v>82</v>
      </c>
      <c r="AW305" s="13" t="s">
        <v>33</v>
      </c>
      <c r="AX305" s="13" t="s">
        <v>72</v>
      </c>
      <c r="AY305" s="168" t="s">
        <v>115</v>
      </c>
    </row>
    <row r="306" spans="2:65" s="13" customFormat="1">
      <c r="B306" s="167"/>
      <c r="D306" s="157" t="s">
        <v>126</v>
      </c>
      <c r="E306" s="168" t="s">
        <v>3</v>
      </c>
      <c r="F306" s="169" t="s">
        <v>269</v>
      </c>
      <c r="H306" s="170">
        <v>86.91</v>
      </c>
      <c r="I306" s="171"/>
      <c r="L306" s="167"/>
      <c r="M306" s="172"/>
      <c r="N306" s="173"/>
      <c r="O306" s="173"/>
      <c r="P306" s="173"/>
      <c r="Q306" s="173"/>
      <c r="R306" s="173"/>
      <c r="S306" s="173"/>
      <c r="T306" s="174"/>
      <c r="AT306" s="168" t="s">
        <v>126</v>
      </c>
      <c r="AU306" s="168" t="s">
        <v>82</v>
      </c>
      <c r="AV306" s="13" t="s">
        <v>82</v>
      </c>
      <c r="AW306" s="13" t="s">
        <v>33</v>
      </c>
      <c r="AX306" s="13" t="s">
        <v>72</v>
      </c>
      <c r="AY306" s="168" t="s">
        <v>115</v>
      </c>
    </row>
    <row r="307" spans="2:65" s="13" customFormat="1">
      <c r="B307" s="167"/>
      <c r="D307" s="157" t="s">
        <v>126</v>
      </c>
      <c r="E307" s="168" t="s">
        <v>3</v>
      </c>
      <c r="F307" s="169" t="s">
        <v>270</v>
      </c>
      <c r="H307" s="170">
        <v>14.007999999999999</v>
      </c>
      <c r="I307" s="171"/>
      <c r="L307" s="167"/>
      <c r="M307" s="172"/>
      <c r="N307" s="173"/>
      <c r="O307" s="173"/>
      <c r="P307" s="173"/>
      <c r="Q307" s="173"/>
      <c r="R307" s="173"/>
      <c r="S307" s="173"/>
      <c r="T307" s="174"/>
      <c r="AT307" s="168" t="s">
        <v>126</v>
      </c>
      <c r="AU307" s="168" t="s">
        <v>82</v>
      </c>
      <c r="AV307" s="13" t="s">
        <v>82</v>
      </c>
      <c r="AW307" s="13" t="s">
        <v>33</v>
      </c>
      <c r="AX307" s="13" t="s">
        <v>72</v>
      </c>
      <c r="AY307" s="168" t="s">
        <v>115</v>
      </c>
    </row>
    <row r="308" spans="2:65" s="14" customFormat="1">
      <c r="B308" s="175"/>
      <c r="D308" s="157" t="s">
        <v>126</v>
      </c>
      <c r="E308" s="176" t="s">
        <v>3</v>
      </c>
      <c r="F308" s="177" t="s">
        <v>128</v>
      </c>
      <c r="H308" s="178">
        <v>128.97900000000001</v>
      </c>
      <c r="I308" s="179"/>
      <c r="L308" s="175"/>
      <c r="M308" s="180"/>
      <c r="N308" s="181"/>
      <c r="O308" s="181"/>
      <c r="P308" s="181"/>
      <c r="Q308" s="181"/>
      <c r="R308" s="181"/>
      <c r="S308" s="181"/>
      <c r="T308" s="182"/>
      <c r="AT308" s="176" t="s">
        <v>126</v>
      </c>
      <c r="AU308" s="176" t="s">
        <v>82</v>
      </c>
      <c r="AV308" s="14" t="s">
        <v>129</v>
      </c>
      <c r="AW308" s="14" t="s">
        <v>33</v>
      </c>
      <c r="AX308" s="14" t="s">
        <v>80</v>
      </c>
      <c r="AY308" s="176" t="s">
        <v>115</v>
      </c>
    </row>
    <row r="309" spans="2:65" s="1" customFormat="1" ht="16.5" customHeight="1">
      <c r="B309" s="143"/>
      <c r="C309" s="144" t="s">
        <v>389</v>
      </c>
      <c r="D309" s="144" t="s">
        <v>118</v>
      </c>
      <c r="E309" s="145" t="s">
        <v>390</v>
      </c>
      <c r="F309" s="146" t="s">
        <v>391</v>
      </c>
      <c r="G309" s="147" t="s">
        <v>190</v>
      </c>
      <c r="H309" s="148">
        <v>142</v>
      </c>
      <c r="I309" s="149"/>
      <c r="J309" s="150">
        <f>ROUND(I309*H309,2)</f>
        <v>0</v>
      </c>
      <c r="K309" s="146" t="s">
        <v>122</v>
      </c>
      <c r="L309" s="32"/>
      <c r="M309" s="151" t="s">
        <v>3</v>
      </c>
      <c r="N309" s="152" t="s">
        <v>43</v>
      </c>
      <c r="O309" s="52"/>
      <c r="P309" s="153">
        <f>O309*H309</f>
        <v>0</v>
      </c>
      <c r="Q309" s="153">
        <v>4.8000000000000001E-2</v>
      </c>
      <c r="R309" s="153">
        <f>Q309*H309</f>
        <v>6.8159999999999998</v>
      </c>
      <c r="S309" s="153">
        <v>4.8000000000000001E-2</v>
      </c>
      <c r="T309" s="154">
        <f>S309*H309</f>
        <v>6.8159999999999998</v>
      </c>
      <c r="AR309" s="155" t="s">
        <v>129</v>
      </c>
      <c r="AT309" s="155" t="s">
        <v>118</v>
      </c>
      <c r="AU309" s="155" t="s">
        <v>82</v>
      </c>
      <c r="AY309" s="17" t="s">
        <v>115</v>
      </c>
      <c r="BE309" s="156">
        <f>IF(N309="základní",J309,0)</f>
        <v>0</v>
      </c>
      <c r="BF309" s="156">
        <f>IF(N309="snížená",J309,0)</f>
        <v>0</v>
      </c>
      <c r="BG309" s="156">
        <f>IF(N309="zákl. přenesená",J309,0)</f>
        <v>0</v>
      </c>
      <c r="BH309" s="156">
        <f>IF(N309="sníž. přenesená",J309,0)</f>
        <v>0</v>
      </c>
      <c r="BI309" s="156">
        <f>IF(N309="nulová",J309,0)</f>
        <v>0</v>
      </c>
      <c r="BJ309" s="17" t="s">
        <v>80</v>
      </c>
      <c r="BK309" s="156">
        <f>ROUND(I309*H309,2)</f>
        <v>0</v>
      </c>
      <c r="BL309" s="17" t="s">
        <v>129</v>
      </c>
      <c r="BM309" s="155" t="s">
        <v>392</v>
      </c>
    </row>
    <row r="310" spans="2:65" s="1" customFormat="1">
      <c r="B310" s="32"/>
      <c r="D310" s="157" t="s">
        <v>125</v>
      </c>
      <c r="F310" s="158" t="s">
        <v>393</v>
      </c>
      <c r="I310" s="88"/>
      <c r="L310" s="32"/>
      <c r="M310" s="159"/>
      <c r="N310" s="52"/>
      <c r="O310" s="52"/>
      <c r="P310" s="52"/>
      <c r="Q310" s="52"/>
      <c r="R310" s="52"/>
      <c r="S310" s="52"/>
      <c r="T310" s="53"/>
      <c r="AT310" s="17" t="s">
        <v>125</v>
      </c>
      <c r="AU310" s="17" t="s">
        <v>82</v>
      </c>
    </row>
    <row r="311" spans="2:65" s="12" customFormat="1">
      <c r="B311" s="160"/>
      <c r="D311" s="157" t="s">
        <v>126</v>
      </c>
      <c r="E311" s="161" t="s">
        <v>3</v>
      </c>
      <c r="F311" s="162" t="s">
        <v>193</v>
      </c>
      <c r="H311" s="161" t="s">
        <v>3</v>
      </c>
      <c r="I311" s="163"/>
      <c r="L311" s="160"/>
      <c r="M311" s="164"/>
      <c r="N311" s="165"/>
      <c r="O311" s="165"/>
      <c r="P311" s="165"/>
      <c r="Q311" s="165"/>
      <c r="R311" s="165"/>
      <c r="S311" s="165"/>
      <c r="T311" s="166"/>
      <c r="AT311" s="161" t="s">
        <v>126</v>
      </c>
      <c r="AU311" s="161" t="s">
        <v>82</v>
      </c>
      <c r="AV311" s="12" t="s">
        <v>80</v>
      </c>
      <c r="AW311" s="12" t="s">
        <v>33</v>
      </c>
      <c r="AX311" s="12" t="s">
        <v>72</v>
      </c>
      <c r="AY311" s="161" t="s">
        <v>115</v>
      </c>
    </row>
    <row r="312" spans="2:65" s="13" customFormat="1">
      <c r="B312" s="167"/>
      <c r="D312" s="157" t="s">
        <v>126</v>
      </c>
      <c r="E312" s="168" t="s">
        <v>3</v>
      </c>
      <c r="F312" s="169" t="s">
        <v>394</v>
      </c>
      <c r="H312" s="170">
        <v>17</v>
      </c>
      <c r="I312" s="171"/>
      <c r="L312" s="167"/>
      <c r="M312" s="172"/>
      <c r="N312" s="173"/>
      <c r="O312" s="173"/>
      <c r="P312" s="173"/>
      <c r="Q312" s="173"/>
      <c r="R312" s="173"/>
      <c r="S312" s="173"/>
      <c r="T312" s="174"/>
      <c r="AT312" s="168" t="s">
        <v>126</v>
      </c>
      <c r="AU312" s="168" t="s">
        <v>82</v>
      </c>
      <c r="AV312" s="13" t="s">
        <v>82</v>
      </c>
      <c r="AW312" s="13" t="s">
        <v>33</v>
      </c>
      <c r="AX312" s="13" t="s">
        <v>72</v>
      </c>
      <c r="AY312" s="168" t="s">
        <v>115</v>
      </c>
    </row>
    <row r="313" spans="2:65" s="13" customFormat="1">
      <c r="B313" s="167"/>
      <c r="D313" s="157" t="s">
        <v>126</v>
      </c>
      <c r="E313" s="168" t="s">
        <v>3</v>
      </c>
      <c r="F313" s="169" t="s">
        <v>395</v>
      </c>
      <c r="H313" s="170">
        <v>50</v>
      </c>
      <c r="I313" s="171"/>
      <c r="L313" s="167"/>
      <c r="M313" s="172"/>
      <c r="N313" s="173"/>
      <c r="O313" s="173"/>
      <c r="P313" s="173"/>
      <c r="Q313" s="173"/>
      <c r="R313" s="173"/>
      <c r="S313" s="173"/>
      <c r="T313" s="174"/>
      <c r="AT313" s="168" t="s">
        <v>126</v>
      </c>
      <c r="AU313" s="168" t="s">
        <v>82</v>
      </c>
      <c r="AV313" s="13" t="s">
        <v>82</v>
      </c>
      <c r="AW313" s="13" t="s">
        <v>33</v>
      </c>
      <c r="AX313" s="13" t="s">
        <v>72</v>
      </c>
      <c r="AY313" s="168" t="s">
        <v>115</v>
      </c>
    </row>
    <row r="314" spans="2:65" s="13" customFormat="1">
      <c r="B314" s="167"/>
      <c r="D314" s="157" t="s">
        <v>126</v>
      </c>
      <c r="E314" s="168" t="s">
        <v>3</v>
      </c>
      <c r="F314" s="169" t="s">
        <v>396</v>
      </c>
      <c r="H314" s="170">
        <v>75</v>
      </c>
      <c r="I314" s="171"/>
      <c r="L314" s="167"/>
      <c r="M314" s="172"/>
      <c r="N314" s="173"/>
      <c r="O314" s="173"/>
      <c r="P314" s="173"/>
      <c r="Q314" s="173"/>
      <c r="R314" s="173"/>
      <c r="S314" s="173"/>
      <c r="T314" s="174"/>
      <c r="AT314" s="168" t="s">
        <v>126</v>
      </c>
      <c r="AU314" s="168" t="s">
        <v>82</v>
      </c>
      <c r="AV314" s="13" t="s">
        <v>82</v>
      </c>
      <c r="AW314" s="13" t="s">
        <v>33</v>
      </c>
      <c r="AX314" s="13" t="s">
        <v>72</v>
      </c>
      <c r="AY314" s="168" t="s">
        <v>115</v>
      </c>
    </row>
    <row r="315" spans="2:65" s="14" customFormat="1">
      <c r="B315" s="175"/>
      <c r="D315" s="157" t="s">
        <v>126</v>
      </c>
      <c r="E315" s="176" t="s">
        <v>3</v>
      </c>
      <c r="F315" s="177" t="s">
        <v>128</v>
      </c>
      <c r="H315" s="178">
        <v>142</v>
      </c>
      <c r="I315" s="179"/>
      <c r="L315" s="175"/>
      <c r="M315" s="180"/>
      <c r="N315" s="181"/>
      <c r="O315" s="181"/>
      <c r="P315" s="181"/>
      <c r="Q315" s="181"/>
      <c r="R315" s="181"/>
      <c r="S315" s="181"/>
      <c r="T315" s="182"/>
      <c r="AT315" s="176" t="s">
        <v>126</v>
      </c>
      <c r="AU315" s="176" t="s">
        <v>82</v>
      </c>
      <c r="AV315" s="14" t="s">
        <v>129</v>
      </c>
      <c r="AW315" s="14" t="s">
        <v>33</v>
      </c>
      <c r="AX315" s="14" t="s">
        <v>80</v>
      </c>
      <c r="AY315" s="176" t="s">
        <v>115</v>
      </c>
    </row>
    <row r="316" spans="2:65" s="1" customFormat="1" ht="16.5" customHeight="1">
      <c r="B316" s="143"/>
      <c r="C316" s="144" t="s">
        <v>397</v>
      </c>
      <c r="D316" s="144" t="s">
        <v>118</v>
      </c>
      <c r="E316" s="145" t="s">
        <v>398</v>
      </c>
      <c r="F316" s="146" t="s">
        <v>399</v>
      </c>
      <c r="G316" s="147" t="s">
        <v>190</v>
      </c>
      <c r="H316" s="148">
        <v>142</v>
      </c>
      <c r="I316" s="149"/>
      <c r="J316" s="150">
        <f>ROUND(I316*H316,2)</f>
        <v>0</v>
      </c>
      <c r="K316" s="146" t="s">
        <v>122</v>
      </c>
      <c r="L316" s="32"/>
      <c r="M316" s="151" t="s">
        <v>3</v>
      </c>
      <c r="N316" s="152" t="s">
        <v>43</v>
      </c>
      <c r="O316" s="52"/>
      <c r="P316" s="153">
        <f>O316*H316</f>
        <v>0</v>
      </c>
      <c r="Q316" s="153">
        <v>0</v>
      </c>
      <c r="R316" s="153">
        <f>Q316*H316</f>
        <v>0</v>
      </c>
      <c r="S316" s="153">
        <v>0</v>
      </c>
      <c r="T316" s="154">
        <f>S316*H316</f>
        <v>0</v>
      </c>
      <c r="AR316" s="155" t="s">
        <v>129</v>
      </c>
      <c r="AT316" s="155" t="s">
        <v>118</v>
      </c>
      <c r="AU316" s="155" t="s">
        <v>82</v>
      </c>
      <c r="AY316" s="17" t="s">
        <v>115</v>
      </c>
      <c r="BE316" s="156">
        <f>IF(N316="základní",J316,0)</f>
        <v>0</v>
      </c>
      <c r="BF316" s="156">
        <f>IF(N316="snížená",J316,0)</f>
        <v>0</v>
      </c>
      <c r="BG316" s="156">
        <f>IF(N316="zákl. přenesená",J316,0)</f>
        <v>0</v>
      </c>
      <c r="BH316" s="156">
        <f>IF(N316="sníž. přenesená",J316,0)</f>
        <v>0</v>
      </c>
      <c r="BI316" s="156">
        <f>IF(N316="nulová",J316,0)</f>
        <v>0</v>
      </c>
      <c r="BJ316" s="17" t="s">
        <v>80</v>
      </c>
      <c r="BK316" s="156">
        <f>ROUND(I316*H316,2)</f>
        <v>0</v>
      </c>
      <c r="BL316" s="17" t="s">
        <v>129</v>
      </c>
      <c r="BM316" s="155" t="s">
        <v>400</v>
      </c>
    </row>
    <row r="317" spans="2:65" s="1" customFormat="1">
      <c r="B317" s="32"/>
      <c r="D317" s="157" t="s">
        <v>125</v>
      </c>
      <c r="F317" s="158" t="s">
        <v>401</v>
      </c>
      <c r="I317" s="88"/>
      <c r="L317" s="32"/>
      <c r="M317" s="159"/>
      <c r="N317" s="52"/>
      <c r="O317" s="52"/>
      <c r="P317" s="52"/>
      <c r="Q317" s="52"/>
      <c r="R317" s="52"/>
      <c r="S317" s="52"/>
      <c r="T317" s="53"/>
      <c r="AT317" s="17" t="s">
        <v>125</v>
      </c>
      <c r="AU317" s="17" t="s">
        <v>82</v>
      </c>
    </row>
    <row r="318" spans="2:65" s="12" customFormat="1">
      <c r="B318" s="160"/>
      <c r="D318" s="157" t="s">
        <v>126</v>
      </c>
      <c r="E318" s="161" t="s">
        <v>3</v>
      </c>
      <c r="F318" s="162" t="s">
        <v>193</v>
      </c>
      <c r="H318" s="161" t="s">
        <v>3</v>
      </c>
      <c r="I318" s="163"/>
      <c r="L318" s="160"/>
      <c r="M318" s="164"/>
      <c r="N318" s="165"/>
      <c r="O318" s="165"/>
      <c r="P318" s="165"/>
      <c r="Q318" s="165"/>
      <c r="R318" s="165"/>
      <c r="S318" s="165"/>
      <c r="T318" s="166"/>
      <c r="AT318" s="161" t="s">
        <v>126</v>
      </c>
      <c r="AU318" s="161" t="s">
        <v>82</v>
      </c>
      <c r="AV318" s="12" t="s">
        <v>80</v>
      </c>
      <c r="AW318" s="12" t="s">
        <v>33</v>
      </c>
      <c r="AX318" s="12" t="s">
        <v>72</v>
      </c>
      <c r="AY318" s="161" t="s">
        <v>115</v>
      </c>
    </row>
    <row r="319" spans="2:65" s="13" customFormat="1">
      <c r="B319" s="167"/>
      <c r="D319" s="157" t="s">
        <v>126</v>
      </c>
      <c r="E319" s="168" t="s">
        <v>3</v>
      </c>
      <c r="F319" s="169" t="s">
        <v>394</v>
      </c>
      <c r="H319" s="170">
        <v>17</v>
      </c>
      <c r="I319" s="171"/>
      <c r="L319" s="167"/>
      <c r="M319" s="172"/>
      <c r="N319" s="173"/>
      <c r="O319" s="173"/>
      <c r="P319" s="173"/>
      <c r="Q319" s="173"/>
      <c r="R319" s="173"/>
      <c r="S319" s="173"/>
      <c r="T319" s="174"/>
      <c r="AT319" s="168" t="s">
        <v>126</v>
      </c>
      <c r="AU319" s="168" t="s">
        <v>82</v>
      </c>
      <c r="AV319" s="13" t="s">
        <v>82</v>
      </c>
      <c r="AW319" s="13" t="s">
        <v>33</v>
      </c>
      <c r="AX319" s="13" t="s">
        <v>72</v>
      </c>
      <c r="AY319" s="168" t="s">
        <v>115</v>
      </c>
    </row>
    <row r="320" spans="2:65" s="13" customFormat="1">
      <c r="B320" s="167"/>
      <c r="D320" s="157" t="s">
        <v>126</v>
      </c>
      <c r="E320" s="168" t="s">
        <v>3</v>
      </c>
      <c r="F320" s="169" t="s">
        <v>395</v>
      </c>
      <c r="H320" s="170">
        <v>50</v>
      </c>
      <c r="I320" s="171"/>
      <c r="L320" s="167"/>
      <c r="M320" s="172"/>
      <c r="N320" s="173"/>
      <c r="O320" s="173"/>
      <c r="P320" s="173"/>
      <c r="Q320" s="173"/>
      <c r="R320" s="173"/>
      <c r="S320" s="173"/>
      <c r="T320" s="174"/>
      <c r="AT320" s="168" t="s">
        <v>126</v>
      </c>
      <c r="AU320" s="168" t="s">
        <v>82</v>
      </c>
      <c r="AV320" s="13" t="s">
        <v>82</v>
      </c>
      <c r="AW320" s="13" t="s">
        <v>33</v>
      </c>
      <c r="AX320" s="13" t="s">
        <v>72</v>
      </c>
      <c r="AY320" s="168" t="s">
        <v>115</v>
      </c>
    </row>
    <row r="321" spans="2:65" s="13" customFormat="1">
      <c r="B321" s="167"/>
      <c r="D321" s="157" t="s">
        <v>126</v>
      </c>
      <c r="E321" s="168" t="s">
        <v>3</v>
      </c>
      <c r="F321" s="169" t="s">
        <v>396</v>
      </c>
      <c r="H321" s="170">
        <v>75</v>
      </c>
      <c r="I321" s="171"/>
      <c r="L321" s="167"/>
      <c r="M321" s="172"/>
      <c r="N321" s="173"/>
      <c r="O321" s="173"/>
      <c r="P321" s="173"/>
      <c r="Q321" s="173"/>
      <c r="R321" s="173"/>
      <c r="S321" s="173"/>
      <c r="T321" s="174"/>
      <c r="AT321" s="168" t="s">
        <v>126</v>
      </c>
      <c r="AU321" s="168" t="s">
        <v>82</v>
      </c>
      <c r="AV321" s="13" t="s">
        <v>82</v>
      </c>
      <c r="AW321" s="13" t="s">
        <v>33</v>
      </c>
      <c r="AX321" s="13" t="s">
        <v>72</v>
      </c>
      <c r="AY321" s="168" t="s">
        <v>115</v>
      </c>
    </row>
    <row r="322" spans="2:65" s="14" customFormat="1">
      <c r="B322" s="175"/>
      <c r="D322" s="157" t="s">
        <v>126</v>
      </c>
      <c r="E322" s="176" t="s">
        <v>3</v>
      </c>
      <c r="F322" s="177" t="s">
        <v>128</v>
      </c>
      <c r="H322" s="178">
        <v>142</v>
      </c>
      <c r="I322" s="179"/>
      <c r="L322" s="175"/>
      <c r="M322" s="180"/>
      <c r="N322" s="181"/>
      <c r="O322" s="181"/>
      <c r="P322" s="181"/>
      <c r="Q322" s="181"/>
      <c r="R322" s="181"/>
      <c r="S322" s="181"/>
      <c r="T322" s="182"/>
      <c r="AT322" s="176" t="s">
        <v>126</v>
      </c>
      <c r="AU322" s="176" t="s">
        <v>82</v>
      </c>
      <c r="AV322" s="14" t="s">
        <v>129</v>
      </c>
      <c r="AW322" s="14" t="s">
        <v>33</v>
      </c>
      <c r="AX322" s="14" t="s">
        <v>80</v>
      </c>
      <c r="AY322" s="176" t="s">
        <v>115</v>
      </c>
    </row>
    <row r="323" spans="2:65" s="1" customFormat="1" ht="16.5" customHeight="1">
      <c r="B323" s="143"/>
      <c r="C323" s="144" t="s">
        <v>402</v>
      </c>
      <c r="D323" s="144" t="s">
        <v>118</v>
      </c>
      <c r="E323" s="145" t="s">
        <v>403</v>
      </c>
      <c r="F323" s="146" t="s">
        <v>404</v>
      </c>
      <c r="G323" s="147" t="s">
        <v>190</v>
      </c>
      <c r="H323" s="148">
        <v>142</v>
      </c>
      <c r="I323" s="149"/>
      <c r="J323" s="150">
        <f>ROUND(I323*H323,2)</f>
        <v>0</v>
      </c>
      <c r="K323" s="146" t="s">
        <v>122</v>
      </c>
      <c r="L323" s="32"/>
      <c r="M323" s="151" t="s">
        <v>3</v>
      </c>
      <c r="N323" s="152" t="s">
        <v>43</v>
      </c>
      <c r="O323" s="52"/>
      <c r="P323" s="153">
        <f>O323*H323</f>
        <v>0</v>
      </c>
      <c r="Q323" s="153">
        <v>0</v>
      </c>
      <c r="R323" s="153">
        <f>Q323*H323</f>
        <v>0</v>
      </c>
      <c r="S323" s="153">
        <v>0</v>
      </c>
      <c r="T323" s="154">
        <f>S323*H323</f>
        <v>0</v>
      </c>
      <c r="AR323" s="155" t="s">
        <v>129</v>
      </c>
      <c r="AT323" s="155" t="s">
        <v>118</v>
      </c>
      <c r="AU323" s="155" t="s">
        <v>82</v>
      </c>
      <c r="AY323" s="17" t="s">
        <v>115</v>
      </c>
      <c r="BE323" s="156">
        <f>IF(N323="základní",J323,0)</f>
        <v>0</v>
      </c>
      <c r="BF323" s="156">
        <f>IF(N323="snížená",J323,0)</f>
        <v>0</v>
      </c>
      <c r="BG323" s="156">
        <f>IF(N323="zákl. přenesená",J323,0)</f>
        <v>0</v>
      </c>
      <c r="BH323" s="156">
        <f>IF(N323="sníž. přenesená",J323,0)</f>
        <v>0</v>
      </c>
      <c r="BI323" s="156">
        <f>IF(N323="nulová",J323,0)</f>
        <v>0</v>
      </c>
      <c r="BJ323" s="17" t="s">
        <v>80</v>
      </c>
      <c r="BK323" s="156">
        <f>ROUND(I323*H323,2)</f>
        <v>0</v>
      </c>
      <c r="BL323" s="17" t="s">
        <v>129</v>
      </c>
      <c r="BM323" s="155" t="s">
        <v>405</v>
      </c>
    </row>
    <row r="324" spans="2:65" s="1" customFormat="1">
      <c r="B324" s="32"/>
      <c r="D324" s="157" t="s">
        <v>125</v>
      </c>
      <c r="F324" s="158" t="s">
        <v>406</v>
      </c>
      <c r="I324" s="88"/>
      <c r="L324" s="32"/>
      <c r="M324" s="159"/>
      <c r="N324" s="52"/>
      <c r="O324" s="52"/>
      <c r="P324" s="52"/>
      <c r="Q324" s="52"/>
      <c r="R324" s="52"/>
      <c r="S324" s="52"/>
      <c r="T324" s="53"/>
      <c r="AT324" s="17" t="s">
        <v>125</v>
      </c>
      <c r="AU324" s="17" t="s">
        <v>82</v>
      </c>
    </row>
    <row r="325" spans="2:65" s="12" customFormat="1">
      <c r="B325" s="160"/>
      <c r="D325" s="157" t="s">
        <v>126</v>
      </c>
      <c r="E325" s="161" t="s">
        <v>3</v>
      </c>
      <c r="F325" s="162" t="s">
        <v>193</v>
      </c>
      <c r="H325" s="161" t="s">
        <v>3</v>
      </c>
      <c r="I325" s="163"/>
      <c r="L325" s="160"/>
      <c r="M325" s="164"/>
      <c r="N325" s="165"/>
      <c r="O325" s="165"/>
      <c r="P325" s="165"/>
      <c r="Q325" s="165"/>
      <c r="R325" s="165"/>
      <c r="S325" s="165"/>
      <c r="T325" s="166"/>
      <c r="AT325" s="161" t="s">
        <v>126</v>
      </c>
      <c r="AU325" s="161" t="s">
        <v>82</v>
      </c>
      <c r="AV325" s="12" t="s">
        <v>80</v>
      </c>
      <c r="AW325" s="12" t="s">
        <v>33</v>
      </c>
      <c r="AX325" s="12" t="s">
        <v>72</v>
      </c>
      <c r="AY325" s="161" t="s">
        <v>115</v>
      </c>
    </row>
    <row r="326" spans="2:65" s="13" customFormat="1">
      <c r="B326" s="167"/>
      <c r="D326" s="157" t="s">
        <v>126</v>
      </c>
      <c r="E326" s="168" t="s">
        <v>3</v>
      </c>
      <c r="F326" s="169" t="s">
        <v>394</v>
      </c>
      <c r="H326" s="170">
        <v>17</v>
      </c>
      <c r="I326" s="171"/>
      <c r="L326" s="167"/>
      <c r="M326" s="172"/>
      <c r="N326" s="173"/>
      <c r="O326" s="173"/>
      <c r="P326" s="173"/>
      <c r="Q326" s="173"/>
      <c r="R326" s="173"/>
      <c r="S326" s="173"/>
      <c r="T326" s="174"/>
      <c r="AT326" s="168" t="s">
        <v>126</v>
      </c>
      <c r="AU326" s="168" t="s">
        <v>82</v>
      </c>
      <c r="AV326" s="13" t="s">
        <v>82</v>
      </c>
      <c r="AW326" s="13" t="s">
        <v>33</v>
      </c>
      <c r="AX326" s="13" t="s">
        <v>72</v>
      </c>
      <c r="AY326" s="168" t="s">
        <v>115</v>
      </c>
    </row>
    <row r="327" spans="2:65" s="13" customFormat="1">
      <c r="B327" s="167"/>
      <c r="D327" s="157" t="s">
        <v>126</v>
      </c>
      <c r="E327" s="168" t="s">
        <v>3</v>
      </c>
      <c r="F327" s="169" t="s">
        <v>395</v>
      </c>
      <c r="H327" s="170">
        <v>50</v>
      </c>
      <c r="I327" s="171"/>
      <c r="L327" s="167"/>
      <c r="M327" s="172"/>
      <c r="N327" s="173"/>
      <c r="O327" s="173"/>
      <c r="P327" s="173"/>
      <c r="Q327" s="173"/>
      <c r="R327" s="173"/>
      <c r="S327" s="173"/>
      <c r="T327" s="174"/>
      <c r="AT327" s="168" t="s">
        <v>126</v>
      </c>
      <c r="AU327" s="168" t="s">
        <v>82</v>
      </c>
      <c r="AV327" s="13" t="s">
        <v>82</v>
      </c>
      <c r="AW327" s="13" t="s">
        <v>33</v>
      </c>
      <c r="AX327" s="13" t="s">
        <v>72</v>
      </c>
      <c r="AY327" s="168" t="s">
        <v>115</v>
      </c>
    </row>
    <row r="328" spans="2:65" s="13" customFormat="1">
      <c r="B328" s="167"/>
      <c r="D328" s="157" t="s">
        <v>126</v>
      </c>
      <c r="E328" s="168" t="s">
        <v>3</v>
      </c>
      <c r="F328" s="169" t="s">
        <v>396</v>
      </c>
      <c r="H328" s="170">
        <v>75</v>
      </c>
      <c r="I328" s="171"/>
      <c r="L328" s="167"/>
      <c r="M328" s="172"/>
      <c r="N328" s="173"/>
      <c r="O328" s="173"/>
      <c r="P328" s="173"/>
      <c r="Q328" s="173"/>
      <c r="R328" s="173"/>
      <c r="S328" s="173"/>
      <c r="T328" s="174"/>
      <c r="AT328" s="168" t="s">
        <v>126</v>
      </c>
      <c r="AU328" s="168" t="s">
        <v>82</v>
      </c>
      <c r="AV328" s="13" t="s">
        <v>82</v>
      </c>
      <c r="AW328" s="13" t="s">
        <v>33</v>
      </c>
      <c r="AX328" s="13" t="s">
        <v>72</v>
      </c>
      <c r="AY328" s="168" t="s">
        <v>115</v>
      </c>
    </row>
    <row r="329" spans="2:65" s="14" customFormat="1">
      <c r="B329" s="175"/>
      <c r="D329" s="157" t="s">
        <v>126</v>
      </c>
      <c r="E329" s="176" t="s">
        <v>3</v>
      </c>
      <c r="F329" s="177" t="s">
        <v>128</v>
      </c>
      <c r="H329" s="178">
        <v>142</v>
      </c>
      <c r="I329" s="179"/>
      <c r="L329" s="175"/>
      <c r="M329" s="180"/>
      <c r="N329" s="181"/>
      <c r="O329" s="181"/>
      <c r="P329" s="181"/>
      <c r="Q329" s="181"/>
      <c r="R329" s="181"/>
      <c r="S329" s="181"/>
      <c r="T329" s="182"/>
      <c r="AT329" s="176" t="s">
        <v>126</v>
      </c>
      <c r="AU329" s="176" t="s">
        <v>82</v>
      </c>
      <c r="AV329" s="14" t="s">
        <v>129</v>
      </c>
      <c r="AW329" s="14" t="s">
        <v>33</v>
      </c>
      <c r="AX329" s="14" t="s">
        <v>80</v>
      </c>
      <c r="AY329" s="176" t="s">
        <v>115</v>
      </c>
    </row>
    <row r="330" spans="2:65" s="1" customFormat="1" ht="16.5" customHeight="1">
      <c r="B330" s="143"/>
      <c r="C330" s="144" t="s">
        <v>407</v>
      </c>
      <c r="D330" s="144" t="s">
        <v>118</v>
      </c>
      <c r="E330" s="145" t="s">
        <v>408</v>
      </c>
      <c r="F330" s="146" t="s">
        <v>409</v>
      </c>
      <c r="G330" s="147" t="s">
        <v>190</v>
      </c>
      <c r="H330" s="148">
        <v>75</v>
      </c>
      <c r="I330" s="149"/>
      <c r="J330" s="150">
        <f>ROUND(I330*H330,2)</f>
        <v>0</v>
      </c>
      <c r="K330" s="146" t="s">
        <v>122</v>
      </c>
      <c r="L330" s="32"/>
      <c r="M330" s="151" t="s">
        <v>3</v>
      </c>
      <c r="N330" s="152" t="s">
        <v>43</v>
      </c>
      <c r="O330" s="52"/>
      <c r="P330" s="153">
        <f>O330*H330</f>
        <v>0</v>
      </c>
      <c r="Q330" s="153">
        <v>1.9429999999999999E-2</v>
      </c>
      <c r="R330" s="153">
        <f>Q330*H330</f>
        <v>1.4572499999999999</v>
      </c>
      <c r="S330" s="153">
        <v>0</v>
      </c>
      <c r="T330" s="154">
        <f>S330*H330</f>
        <v>0</v>
      </c>
      <c r="AR330" s="155" t="s">
        <v>129</v>
      </c>
      <c r="AT330" s="155" t="s">
        <v>118</v>
      </c>
      <c r="AU330" s="155" t="s">
        <v>82</v>
      </c>
      <c r="AY330" s="17" t="s">
        <v>115</v>
      </c>
      <c r="BE330" s="156">
        <f>IF(N330="základní",J330,0)</f>
        <v>0</v>
      </c>
      <c r="BF330" s="156">
        <f>IF(N330="snížená",J330,0)</f>
        <v>0</v>
      </c>
      <c r="BG330" s="156">
        <f>IF(N330="zákl. přenesená",J330,0)</f>
        <v>0</v>
      </c>
      <c r="BH330" s="156">
        <f>IF(N330="sníž. přenesená",J330,0)</f>
        <v>0</v>
      </c>
      <c r="BI330" s="156">
        <f>IF(N330="nulová",J330,0)</f>
        <v>0</v>
      </c>
      <c r="BJ330" s="17" t="s">
        <v>80</v>
      </c>
      <c r="BK330" s="156">
        <f>ROUND(I330*H330,2)</f>
        <v>0</v>
      </c>
      <c r="BL330" s="17" t="s">
        <v>129</v>
      </c>
      <c r="BM330" s="155" t="s">
        <v>410</v>
      </c>
    </row>
    <row r="331" spans="2:65" s="1" customFormat="1">
      <c r="B331" s="32"/>
      <c r="D331" s="157" t="s">
        <v>125</v>
      </c>
      <c r="F331" s="158" t="s">
        <v>411</v>
      </c>
      <c r="I331" s="88"/>
      <c r="L331" s="32"/>
      <c r="M331" s="159"/>
      <c r="N331" s="52"/>
      <c r="O331" s="52"/>
      <c r="P331" s="52"/>
      <c r="Q331" s="52"/>
      <c r="R331" s="52"/>
      <c r="S331" s="52"/>
      <c r="T331" s="53"/>
      <c r="AT331" s="17" t="s">
        <v>125</v>
      </c>
      <c r="AU331" s="17" t="s">
        <v>82</v>
      </c>
    </row>
    <row r="332" spans="2:65" s="12" customFormat="1">
      <c r="B332" s="160"/>
      <c r="D332" s="157" t="s">
        <v>126</v>
      </c>
      <c r="E332" s="161" t="s">
        <v>3</v>
      </c>
      <c r="F332" s="162" t="s">
        <v>193</v>
      </c>
      <c r="H332" s="161" t="s">
        <v>3</v>
      </c>
      <c r="I332" s="163"/>
      <c r="L332" s="160"/>
      <c r="M332" s="164"/>
      <c r="N332" s="165"/>
      <c r="O332" s="165"/>
      <c r="P332" s="165"/>
      <c r="Q332" s="165"/>
      <c r="R332" s="165"/>
      <c r="S332" s="165"/>
      <c r="T332" s="166"/>
      <c r="AT332" s="161" t="s">
        <v>126</v>
      </c>
      <c r="AU332" s="161" t="s">
        <v>82</v>
      </c>
      <c r="AV332" s="12" t="s">
        <v>80</v>
      </c>
      <c r="AW332" s="12" t="s">
        <v>33</v>
      </c>
      <c r="AX332" s="12" t="s">
        <v>72</v>
      </c>
      <c r="AY332" s="161" t="s">
        <v>115</v>
      </c>
    </row>
    <row r="333" spans="2:65" s="13" customFormat="1">
      <c r="B333" s="167"/>
      <c r="D333" s="157" t="s">
        <v>126</v>
      </c>
      <c r="E333" s="168" t="s">
        <v>3</v>
      </c>
      <c r="F333" s="169" t="s">
        <v>396</v>
      </c>
      <c r="H333" s="170">
        <v>75</v>
      </c>
      <c r="I333" s="171"/>
      <c r="L333" s="167"/>
      <c r="M333" s="172"/>
      <c r="N333" s="173"/>
      <c r="O333" s="173"/>
      <c r="P333" s="173"/>
      <c r="Q333" s="173"/>
      <c r="R333" s="173"/>
      <c r="S333" s="173"/>
      <c r="T333" s="174"/>
      <c r="AT333" s="168" t="s">
        <v>126</v>
      </c>
      <c r="AU333" s="168" t="s">
        <v>82</v>
      </c>
      <c r="AV333" s="13" t="s">
        <v>82</v>
      </c>
      <c r="AW333" s="13" t="s">
        <v>33</v>
      </c>
      <c r="AX333" s="13" t="s">
        <v>72</v>
      </c>
      <c r="AY333" s="168" t="s">
        <v>115</v>
      </c>
    </row>
    <row r="334" spans="2:65" s="14" customFormat="1">
      <c r="B334" s="175"/>
      <c r="D334" s="157" t="s">
        <v>126</v>
      </c>
      <c r="E334" s="176" t="s">
        <v>3</v>
      </c>
      <c r="F334" s="177" t="s">
        <v>128</v>
      </c>
      <c r="H334" s="178">
        <v>75</v>
      </c>
      <c r="I334" s="179"/>
      <c r="L334" s="175"/>
      <c r="M334" s="180"/>
      <c r="N334" s="181"/>
      <c r="O334" s="181"/>
      <c r="P334" s="181"/>
      <c r="Q334" s="181"/>
      <c r="R334" s="181"/>
      <c r="S334" s="181"/>
      <c r="T334" s="182"/>
      <c r="AT334" s="176" t="s">
        <v>126</v>
      </c>
      <c r="AU334" s="176" t="s">
        <v>82</v>
      </c>
      <c r="AV334" s="14" t="s">
        <v>129</v>
      </c>
      <c r="AW334" s="14" t="s">
        <v>33</v>
      </c>
      <c r="AX334" s="14" t="s">
        <v>80</v>
      </c>
      <c r="AY334" s="176" t="s">
        <v>115</v>
      </c>
    </row>
    <row r="335" spans="2:65" s="1" customFormat="1" ht="16.5" customHeight="1">
      <c r="B335" s="143"/>
      <c r="C335" s="144" t="s">
        <v>412</v>
      </c>
      <c r="D335" s="144" t="s">
        <v>118</v>
      </c>
      <c r="E335" s="145" t="s">
        <v>413</v>
      </c>
      <c r="F335" s="146" t="s">
        <v>414</v>
      </c>
      <c r="G335" s="147" t="s">
        <v>190</v>
      </c>
      <c r="H335" s="148">
        <v>50</v>
      </c>
      <c r="I335" s="149"/>
      <c r="J335" s="150">
        <f>ROUND(I335*H335,2)</f>
        <v>0</v>
      </c>
      <c r="K335" s="146" t="s">
        <v>122</v>
      </c>
      <c r="L335" s="32"/>
      <c r="M335" s="151" t="s">
        <v>3</v>
      </c>
      <c r="N335" s="152" t="s">
        <v>43</v>
      </c>
      <c r="O335" s="52"/>
      <c r="P335" s="153">
        <f>O335*H335</f>
        <v>0</v>
      </c>
      <c r="Q335" s="153">
        <v>5.8279999999999998E-2</v>
      </c>
      <c r="R335" s="153">
        <f>Q335*H335</f>
        <v>2.9139999999999997</v>
      </c>
      <c r="S335" s="153">
        <v>0</v>
      </c>
      <c r="T335" s="154">
        <f>S335*H335</f>
        <v>0</v>
      </c>
      <c r="AR335" s="155" t="s">
        <v>129</v>
      </c>
      <c r="AT335" s="155" t="s">
        <v>118</v>
      </c>
      <c r="AU335" s="155" t="s">
        <v>82</v>
      </c>
      <c r="AY335" s="17" t="s">
        <v>115</v>
      </c>
      <c r="BE335" s="156">
        <f>IF(N335="základní",J335,0)</f>
        <v>0</v>
      </c>
      <c r="BF335" s="156">
        <f>IF(N335="snížená",J335,0)</f>
        <v>0</v>
      </c>
      <c r="BG335" s="156">
        <f>IF(N335="zákl. přenesená",J335,0)</f>
        <v>0</v>
      </c>
      <c r="BH335" s="156">
        <f>IF(N335="sníž. přenesená",J335,0)</f>
        <v>0</v>
      </c>
      <c r="BI335" s="156">
        <f>IF(N335="nulová",J335,0)</f>
        <v>0</v>
      </c>
      <c r="BJ335" s="17" t="s">
        <v>80</v>
      </c>
      <c r="BK335" s="156">
        <f>ROUND(I335*H335,2)</f>
        <v>0</v>
      </c>
      <c r="BL335" s="17" t="s">
        <v>129</v>
      </c>
      <c r="BM335" s="155" t="s">
        <v>415</v>
      </c>
    </row>
    <row r="336" spans="2:65" s="1" customFormat="1">
      <c r="B336" s="32"/>
      <c r="D336" s="157" t="s">
        <v>125</v>
      </c>
      <c r="F336" s="158" t="s">
        <v>416</v>
      </c>
      <c r="I336" s="88"/>
      <c r="L336" s="32"/>
      <c r="M336" s="159"/>
      <c r="N336" s="52"/>
      <c r="O336" s="52"/>
      <c r="P336" s="52"/>
      <c r="Q336" s="52"/>
      <c r="R336" s="52"/>
      <c r="S336" s="52"/>
      <c r="T336" s="53"/>
      <c r="AT336" s="17" t="s">
        <v>125</v>
      </c>
      <c r="AU336" s="17" t="s">
        <v>82</v>
      </c>
    </row>
    <row r="337" spans="2:65" s="12" customFormat="1">
      <c r="B337" s="160"/>
      <c r="D337" s="157" t="s">
        <v>126</v>
      </c>
      <c r="E337" s="161" t="s">
        <v>3</v>
      </c>
      <c r="F337" s="162" t="s">
        <v>193</v>
      </c>
      <c r="H337" s="161" t="s">
        <v>3</v>
      </c>
      <c r="I337" s="163"/>
      <c r="L337" s="160"/>
      <c r="M337" s="164"/>
      <c r="N337" s="165"/>
      <c r="O337" s="165"/>
      <c r="P337" s="165"/>
      <c r="Q337" s="165"/>
      <c r="R337" s="165"/>
      <c r="S337" s="165"/>
      <c r="T337" s="166"/>
      <c r="AT337" s="161" t="s">
        <v>126</v>
      </c>
      <c r="AU337" s="161" t="s">
        <v>82</v>
      </c>
      <c r="AV337" s="12" t="s">
        <v>80</v>
      </c>
      <c r="AW337" s="12" t="s">
        <v>33</v>
      </c>
      <c r="AX337" s="12" t="s">
        <v>72</v>
      </c>
      <c r="AY337" s="161" t="s">
        <v>115</v>
      </c>
    </row>
    <row r="338" spans="2:65" s="13" customFormat="1">
      <c r="B338" s="167"/>
      <c r="D338" s="157" t="s">
        <v>126</v>
      </c>
      <c r="E338" s="168" t="s">
        <v>3</v>
      </c>
      <c r="F338" s="169" t="s">
        <v>395</v>
      </c>
      <c r="H338" s="170">
        <v>50</v>
      </c>
      <c r="I338" s="171"/>
      <c r="L338" s="167"/>
      <c r="M338" s="172"/>
      <c r="N338" s="173"/>
      <c r="O338" s="173"/>
      <c r="P338" s="173"/>
      <c r="Q338" s="173"/>
      <c r="R338" s="173"/>
      <c r="S338" s="173"/>
      <c r="T338" s="174"/>
      <c r="AT338" s="168" t="s">
        <v>126</v>
      </c>
      <c r="AU338" s="168" t="s">
        <v>82</v>
      </c>
      <c r="AV338" s="13" t="s">
        <v>82</v>
      </c>
      <c r="AW338" s="13" t="s">
        <v>33</v>
      </c>
      <c r="AX338" s="13" t="s">
        <v>72</v>
      </c>
      <c r="AY338" s="168" t="s">
        <v>115</v>
      </c>
    </row>
    <row r="339" spans="2:65" s="14" customFormat="1">
      <c r="B339" s="175"/>
      <c r="D339" s="157" t="s">
        <v>126</v>
      </c>
      <c r="E339" s="176" t="s">
        <v>3</v>
      </c>
      <c r="F339" s="177" t="s">
        <v>128</v>
      </c>
      <c r="H339" s="178">
        <v>50</v>
      </c>
      <c r="I339" s="179"/>
      <c r="L339" s="175"/>
      <c r="M339" s="180"/>
      <c r="N339" s="181"/>
      <c r="O339" s="181"/>
      <c r="P339" s="181"/>
      <c r="Q339" s="181"/>
      <c r="R339" s="181"/>
      <c r="S339" s="181"/>
      <c r="T339" s="182"/>
      <c r="AT339" s="176" t="s">
        <v>126</v>
      </c>
      <c r="AU339" s="176" t="s">
        <v>82</v>
      </c>
      <c r="AV339" s="14" t="s">
        <v>129</v>
      </c>
      <c r="AW339" s="14" t="s">
        <v>33</v>
      </c>
      <c r="AX339" s="14" t="s">
        <v>80</v>
      </c>
      <c r="AY339" s="176" t="s">
        <v>115</v>
      </c>
    </row>
    <row r="340" spans="2:65" s="1" customFormat="1" ht="16.5" customHeight="1">
      <c r="B340" s="143"/>
      <c r="C340" s="144" t="s">
        <v>417</v>
      </c>
      <c r="D340" s="144" t="s">
        <v>118</v>
      </c>
      <c r="E340" s="145" t="s">
        <v>418</v>
      </c>
      <c r="F340" s="146" t="s">
        <v>419</v>
      </c>
      <c r="G340" s="147" t="s">
        <v>190</v>
      </c>
      <c r="H340" s="148">
        <v>17</v>
      </c>
      <c r="I340" s="149"/>
      <c r="J340" s="150">
        <f>ROUND(I340*H340,2)</f>
        <v>0</v>
      </c>
      <c r="K340" s="146" t="s">
        <v>122</v>
      </c>
      <c r="L340" s="32"/>
      <c r="M340" s="151" t="s">
        <v>3</v>
      </c>
      <c r="N340" s="152" t="s">
        <v>43</v>
      </c>
      <c r="O340" s="52"/>
      <c r="P340" s="153">
        <f>O340*H340</f>
        <v>0</v>
      </c>
      <c r="Q340" s="153">
        <v>7.9799999999999996E-2</v>
      </c>
      <c r="R340" s="153">
        <f>Q340*H340</f>
        <v>1.3566</v>
      </c>
      <c r="S340" s="153">
        <v>0</v>
      </c>
      <c r="T340" s="154">
        <f>S340*H340</f>
        <v>0</v>
      </c>
      <c r="AR340" s="155" t="s">
        <v>129</v>
      </c>
      <c r="AT340" s="155" t="s">
        <v>118</v>
      </c>
      <c r="AU340" s="155" t="s">
        <v>82</v>
      </c>
      <c r="AY340" s="17" t="s">
        <v>115</v>
      </c>
      <c r="BE340" s="156">
        <f>IF(N340="základní",J340,0)</f>
        <v>0</v>
      </c>
      <c r="BF340" s="156">
        <f>IF(N340="snížená",J340,0)</f>
        <v>0</v>
      </c>
      <c r="BG340" s="156">
        <f>IF(N340="zákl. přenesená",J340,0)</f>
        <v>0</v>
      </c>
      <c r="BH340" s="156">
        <f>IF(N340="sníž. přenesená",J340,0)</f>
        <v>0</v>
      </c>
      <c r="BI340" s="156">
        <f>IF(N340="nulová",J340,0)</f>
        <v>0</v>
      </c>
      <c r="BJ340" s="17" t="s">
        <v>80</v>
      </c>
      <c r="BK340" s="156">
        <f>ROUND(I340*H340,2)</f>
        <v>0</v>
      </c>
      <c r="BL340" s="17" t="s">
        <v>129</v>
      </c>
      <c r="BM340" s="155" t="s">
        <v>420</v>
      </c>
    </row>
    <row r="341" spans="2:65" s="1" customFormat="1">
      <c r="B341" s="32"/>
      <c r="D341" s="157" t="s">
        <v>125</v>
      </c>
      <c r="F341" s="158" t="s">
        <v>421</v>
      </c>
      <c r="I341" s="88"/>
      <c r="L341" s="32"/>
      <c r="M341" s="159"/>
      <c r="N341" s="52"/>
      <c r="O341" s="52"/>
      <c r="P341" s="52"/>
      <c r="Q341" s="52"/>
      <c r="R341" s="52"/>
      <c r="S341" s="52"/>
      <c r="T341" s="53"/>
      <c r="AT341" s="17" t="s">
        <v>125</v>
      </c>
      <c r="AU341" s="17" t="s">
        <v>82</v>
      </c>
    </row>
    <row r="342" spans="2:65" s="12" customFormat="1">
      <c r="B342" s="160"/>
      <c r="D342" s="157" t="s">
        <v>126</v>
      </c>
      <c r="E342" s="161" t="s">
        <v>3</v>
      </c>
      <c r="F342" s="162" t="s">
        <v>193</v>
      </c>
      <c r="H342" s="161" t="s">
        <v>3</v>
      </c>
      <c r="I342" s="163"/>
      <c r="L342" s="160"/>
      <c r="M342" s="164"/>
      <c r="N342" s="165"/>
      <c r="O342" s="165"/>
      <c r="P342" s="165"/>
      <c r="Q342" s="165"/>
      <c r="R342" s="165"/>
      <c r="S342" s="165"/>
      <c r="T342" s="166"/>
      <c r="AT342" s="161" t="s">
        <v>126</v>
      </c>
      <c r="AU342" s="161" t="s">
        <v>82</v>
      </c>
      <c r="AV342" s="12" t="s">
        <v>80</v>
      </c>
      <c r="AW342" s="12" t="s">
        <v>33</v>
      </c>
      <c r="AX342" s="12" t="s">
        <v>72</v>
      </c>
      <c r="AY342" s="161" t="s">
        <v>115</v>
      </c>
    </row>
    <row r="343" spans="2:65" s="13" customFormat="1">
      <c r="B343" s="167"/>
      <c r="D343" s="157" t="s">
        <v>126</v>
      </c>
      <c r="E343" s="168" t="s">
        <v>3</v>
      </c>
      <c r="F343" s="169" t="s">
        <v>394</v>
      </c>
      <c r="H343" s="170">
        <v>17</v>
      </c>
      <c r="I343" s="171"/>
      <c r="L343" s="167"/>
      <c r="M343" s="172"/>
      <c r="N343" s="173"/>
      <c r="O343" s="173"/>
      <c r="P343" s="173"/>
      <c r="Q343" s="173"/>
      <c r="R343" s="173"/>
      <c r="S343" s="173"/>
      <c r="T343" s="174"/>
      <c r="AT343" s="168" t="s">
        <v>126</v>
      </c>
      <c r="AU343" s="168" t="s">
        <v>82</v>
      </c>
      <c r="AV343" s="13" t="s">
        <v>82</v>
      </c>
      <c r="AW343" s="13" t="s">
        <v>33</v>
      </c>
      <c r="AX343" s="13" t="s">
        <v>72</v>
      </c>
      <c r="AY343" s="168" t="s">
        <v>115</v>
      </c>
    </row>
    <row r="344" spans="2:65" s="14" customFormat="1">
      <c r="B344" s="175"/>
      <c r="D344" s="157" t="s">
        <v>126</v>
      </c>
      <c r="E344" s="176" t="s">
        <v>3</v>
      </c>
      <c r="F344" s="177" t="s">
        <v>128</v>
      </c>
      <c r="H344" s="178">
        <v>17</v>
      </c>
      <c r="I344" s="179"/>
      <c r="L344" s="175"/>
      <c r="M344" s="180"/>
      <c r="N344" s="181"/>
      <c r="O344" s="181"/>
      <c r="P344" s="181"/>
      <c r="Q344" s="181"/>
      <c r="R344" s="181"/>
      <c r="S344" s="181"/>
      <c r="T344" s="182"/>
      <c r="AT344" s="176" t="s">
        <v>126</v>
      </c>
      <c r="AU344" s="176" t="s">
        <v>82</v>
      </c>
      <c r="AV344" s="14" t="s">
        <v>129</v>
      </c>
      <c r="AW344" s="14" t="s">
        <v>33</v>
      </c>
      <c r="AX344" s="14" t="s">
        <v>80</v>
      </c>
      <c r="AY344" s="176" t="s">
        <v>115</v>
      </c>
    </row>
    <row r="345" spans="2:65" s="1" customFormat="1" ht="16.5" customHeight="1">
      <c r="B345" s="143"/>
      <c r="C345" s="144" t="s">
        <v>422</v>
      </c>
      <c r="D345" s="144" t="s">
        <v>118</v>
      </c>
      <c r="E345" s="145" t="s">
        <v>423</v>
      </c>
      <c r="F345" s="146" t="s">
        <v>424</v>
      </c>
      <c r="G345" s="147" t="s">
        <v>190</v>
      </c>
      <c r="H345" s="148">
        <v>19.347000000000001</v>
      </c>
      <c r="I345" s="149"/>
      <c r="J345" s="150">
        <f>ROUND(I345*H345,2)</f>
        <v>0</v>
      </c>
      <c r="K345" s="146" t="s">
        <v>122</v>
      </c>
      <c r="L345" s="32"/>
      <c r="M345" s="151" t="s">
        <v>3</v>
      </c>
      <c r="N345" s="152" t="s">
        <v>43</v>
      </c>
      <c r="O345" s="52"/>
      <c r="P345" s="153">
        <f>O345*H345</f>
        <v>0</v>
      </c>
      <c r="Q345" s="153">
        <v>5.985E-2</v>
      </c>
      <c r="R345" s="153">
        <f>Q345*H345</f>
        <v>1.1579179500000001</v>
      </c>
      <c r="S345" s="153">
        <v>0</v>
      </c>
      <c r="T345" s="154">
        <f>S345*H345</f>
        <v>0</v>
      </c>
      <c r="AR345" s="155" t="s">
        <v>129</v>
      </c>
      <c r="AT345" s="155" t="s">
        <v>118</v>
      </c>
      <c r="AU345" s="155" t="s">
        <v>82</v>
      </c>
      <c r="AY345" s="17" t="s">
        <v>115</v>
      </c>
      <c r="BE345" s="156">
        <f>IF(N345="základní",J345,0)</f>
        <v>0</v>
      </c>
      <c r="BF345" s="156">
        <f>IF(N345="snížená",J345,0)</f>
        <v>0</v>
      </c>
      <c r="BG345" s="156">
        <f>IF(N345="zákl. přenesená",J345,0)</f>
        <v>0</v>
      </c>
      <c r="BH345" s="156">
        <f>IF(N345="sníž. přenesená",J345,0)</f>
        <v>0</v>
      </c>
      <c r="BI345" s="156">
        <f>IF(N345="nulová",J345,0)</f>
        <v>0</v>
      </c>
      <c r="BJ345" s="17" t="s">
        <v>80</v>
      </c>
      <c r="BK345" s="156">
        <f>ROUND(I345*H345,2)</f>
        <v>0</v>
      </c>
      <c r="BL345" s="17" t="s">
        <v>129</v>
      </c>
      <c r="BM345" s="155" t="s">
        <v>425</v>
      </c>
    </row>
    <row r="346" spans="2:65" s="1" customFormat="1">
      <c r="B346" s="32"/>
      <c r="D346" s="157" t="s">
        <v>125</v>
      </c>
      <c r="F346" s="158" t="s">
        <v>426</v>
      </c>
      <c r="I346" s="88"/>
      <c r="L346" s="32"/>
      <c r="M346" s="159"/>
      <c r="N346" s="52"/>
      <c r="O346" s="52"/>
      <c r="P346" s="52"/>
      <c r="Q346" s="52"/>
      <c r="R346" s="52"/>
      <c r="S346" s="52"/>
      <c r="T346" s="53"/>
      <c r="AT346" s="17" t="s">
        <v>125</v>
      </c>
      <c r="AU346" s="17" t="s">
        <v>82</v>
      </c>
    </row>
    <row r="347" spans="2:65" s="12" customFormat="1">
      <c r="B347" s="160"/>
      <c r="D347" s="157" t="s">
        <v>126</v>
      </c>
      <c r="E347" s="161" t="s">
        <v>3</v>
      </c>
      <c r="F347" s="162" t="s">
        <v>234</v>
      </c>
      <c r="H347" s="161" t="s">
        <v>3</v>
      </c>
      <c r="I347" s="163"/>
      <c r="L347" s="160"/>
      <c r="M347" s="164"/>
      <c r="N347" s="165"/>
      <c r="O347" s="165"/>
      <c r="P347" s="165"/>
      <c r="Q347" s="165"/>
      <c r="R347" s="165"/>
      <c r="S347" s="165"/>
      <c r="T347" s="166"/>
      <c r="AT347" s="161" t="s">
        <v>126</v>
      </c>
      <c r="AU347" s="161" t="s">
        <v>82</v>
      </c>
      <c r="AV347" s="12" t="s">
        <v>80</v>
      </c>
      <c r="AW347" s="12" t="s">
        <v>33</v>
      </c>
      <c r="AX347" s="12" t="s">
        <v>72</v>
      </c>
      <c r="AY347" s="161" t="s">
        <v>115</v>
      </c>
    </row>
    <row r="348" spans="2:65" s="12" customFormat="1">
      <c r="B348" s="160"/>
      <c r="D348" s="157" t="s">
        <v>126</v>
      </c>
      <c r="E348" s="161" t="s">
        <v>3</v>
      </c>
      <c r="F348" s="162" t="s">
        <v>427</v>
      </c>
      <c r="H348" s="161" t="s">
        <v>3</v>
      </c>
      <c r="I348" s="163"/>
      <c r="L348" s="160"/>
      <c r="M348" s="164"/>
      <c r="N348" s="165"/>
      <c r="O348" s="165"/>
      <c r="P348" s="165"/>
      <c r="Q348" s="165"/>
      <c r="R348" s="165"/>
      <c r="S348" s="165"/>
      <c r="T348" s="166"/>
      <c r="AT348" s="161" t="s">
        <v>126</v>
      </c>
      <c r="AU348" s="161" t="s">
        <v>82</v>
      </c>
      <c r="AV348" s="12" t="s">
        <v>80</v>
      </c>
      <c r="AW348" s="12" t="s">
        <v>33</v>
      </c>
      <c r="AX348" s="12" t="s">
        <v>72</v>
      </c>
      <c r="AY348" s="161" t="s">
        <v>115</v>
      </c>
    </row>
    <row r="349" spans="2:65" s="13" customFormat="1">
      <c r="B349" s="167"/>
      <c r="D349" s="157" t="s">
        <v>126</v>
      </c>
      <c r="E349" s="168" t="s">
        <v>3</v>
      </c>
      <c r="F349" s="169" t="s">
        <v>428</v>
      </c>
      <c r="H349" s="170">
        <v>1.625</v>
      </c>
      <c r="I349" s="171"/>
      <c r="L349" s="167"/>
      <c r="M349" s="172"/>
      <c r="N349" s="173"/>
      <c r="O349" s="173"/>
      <c r="P349" s="173"/>
      <c r="Q349" s="173"/>
      <c r="R349" s="173"/>
      <c r="S349" s="173"/>
      <c r="T349" s="174"/>
      <c r="AT349" s="168" t="s">
        <v>126</v>
      </c>
      <c r="AU349" s="168" t="s">
        <v>82</v>
      </c>
      <c r="AV349" s="13" t="s">
        <v>82</v>
      </c>
      <c r="AW349" s="13" t="s">
        <v>33</v>
      </c>
      <c r="AX349" s="13" t="s">
        <v>72</v>
      </c>
      <c r="AY349" s="168" t="s">
        <v>115</v>
      </c>
    </row>
    <row r="350" spans="2:65" s="13" customFormat="1">
      <c r="B350" s="167"/>
      <c r="D350" s="157" t="s">
        <v>126</v>
      </c>
      <c r="E350" s="168" t="s">
        <v>3</v>
      </c>
      <c r="F350" s="169" t="s">
        <v>429</v>
      </c>
      <c r="H350" s="170">
        <v>2.585</v>
      </c>
      <c r="I350" s="171"/>
      <c r="L350" s="167"/>
      <c r="M350" s="172"/>
      <c r="N350" s="173"/>
      <c r="O350" s="173"/>
      <c r="P350" s="173"/>
      <c r="Q350" s="173"/>
      <c r="R350" s="173"/>
      <c r="S350" s="173"/>
      <c r="T350" s="174"/>
      <c r="AT350" s="168" t="s">
        <v>126</v>
      </c>
      <c r="AU350" s="168" t="s">
        <v>82</v>
      </c>
      <c r="AV350" s="13" t="s">
        <v>82</v>
      </c>
      <c r="AW350" s="13" t="s">
        <v>33</v>
      </c>
      <c r="AX350" s="13" t="s">
        <v>72</v>
      </c>
      <c r="AY350" s="168" t="s">
        <v>115</v>
      </c>
    </row>
    <row r="351" spans="2:65" s="13" customFormat="1">
      <c r="B351" s="167"/>
      <c r="D351" s="157" t="s">
        <v>126</v>
      </c>
      <c r="E351" s="168" t="s">
        <v>3</v>
      </c>
      <c r="F351" s="169" t="s">
        <v>430</v>
      </c>
      <c r="H351" s="170">
        <v>13.036</v>
      </c>
      <c r="I351" s="171"/>
      <c r="L351" s="167"/>
      <c r="M351" s="172"/>
      <c r="N351" s="173"/>
      <c r="O351" s="173"/>
      <c r="P351" s="173"/>
      <c r="Q351" s="173"/>
      <c r="R351" s="173"/>
      <c r="S351" s="173"/>
      <c r="T351" s="174"/>
      <c r="AT351" s="168" t="s">
        <v>126</v>
      </c>
      <c r="AU351" s="168" t="s">
        <v>82</v>
      </c>
      <c r="AV351" s="13" t="s">
        <v>82</v>
      </c>
      <c r="AW351" s="13" t="s">
        <v>33</v>
      </c>
      <c r="AX351" s="13" t="s">
        <v>72</v>
      </c>
      <c r="AY351" s="168" t="s">
        <v>115</v>
      </c>
    </row>
    <row r="352" spans="2:65" s="13" customFormat="1">
      <c r="B352" s="167"/>
      <c r="D352" s="157" t="s">
        <v>126</v>
      </c>
      <c r="E352" s="168" t="s">
        <v>3</v>
      </c>
      <c r="F352" s="169" t="s">
        <v>431</v>
      </c>
      <c r="H352" s="170">
        <v>2.101</v>
      </c>
      <c r="I352" s="171"/>
      <c r="L352" s="167"/>
      <c r="M352" s="172"/>
      <c r="N352" s="173"/>
      <c r="O352" s="173"/>
      <c r="P352" s="173"/>
      <c r="Q352" s="173"/>
      <c r="R352" s="173"/>
      <c r="S352" s="173"/>
      <c r="T352" s="174"/>
      <c r="AT352" s="168" t="s">
        <v>126</v>
      </c>
      <c r="AU352" s="168" t="s">
        <v>82</v>
      </c>
      <c r="AV352" s="13" t="s">
        <v>82</v>
      </c>
      <c r="AW352" s="13" t="s">
        <v>33</v>
      </c>
      <c r="AX352" s="13" t="s">
        <v>72</v>
      </c>
      <c r="AY352" s="168" t="s">
        <v>115</v>
      </c>
    </row>
    <row r="353" spans="2:65" s="14" customFormat="1">
      <c r="B353" s="175"/>
      <c r="D353" s="157" t="s">
        <v>126</v>
      </c>
      <c r="E353" s="176" t="s">
        <v>3</v>
      </c>
      <c r="F353" s="177" t="s">
        <v>128</v>
      </c>
      <c r="H353" s="178">
        <v>19.347000000000001</v>
      </c>
      <c r="I353" s="179"/>
      <c r="L353" s="175"/>
      <c r="M353" s="180"/>
      <c r="N353" s="181"/>
      <c r="O353" s="181"/>
      <c r="P353" s="181"/>
      <c r="Q353" s="181"/>
      <c r="R353" s="181"/>
      <c r="S353" s="181"/>
      <c r="T353" s="182"/>
      <c r="AT353" s="176" t="s">
        <v>126</v>
      </c>
      <c r="AU353" s="176" t="s">
        <v>82</v>
      </c>
      <c r="AV353" s="14" t="s">
        <v>129</v>
      </c>
      <c r="AW353" s="14" t="s">
        <v>33</v>
      </c>
      <c r="AX353" s="14" t="s">
        <v>80</v>
      </c>
      <c r="AY353" s="176" t="s">
        <v>115</v>
      </c>
    </row>
    <row r="354" spans="2:65" s="1" customFormat="1" ht="16.5" customHeight="1">
      <c r="B354" s="143"/>
      <c r="C354" s="144" t="s">
        <v>432</v>
      </c>
      <c r="D354" s="144" t="s">
        <v>118</v>
      </c>
      <c r="E354" s="145" t="s">
        <v>433</v>
      </c>
      <c r="F354" s="146" t="s">
        <v>434</v>
      </c>
      <c r="G354" s="147" t="s">
        <v>190</v>
      </c>
      <c r="H354" s="148">
        <v>54.5</v>
      </c>
      <c r="I354" s="149"/>
      <c r="J354" s="150">
        <f>ROUND(I354*H354,2)</f>
        <v>0</v>
      </c>
      <c r="K354" s="146" t="s">
        <v>122</v>
      </c>
      <c r="L354" s="32"/>
      <c r="M354" s="151" t="s">
        <v>3</v>
      </c>
      <c r="N354" s="152" t="s">
        <v>43</v>
      </c>
      <c r="O354" s="52"/>
      <c r="P354" s="153">
        <f>O354*H354</f>
        <v>0</v>
      </c>
      <c r="Q354" s="153">
        <v>9.8999999999999999E-4</v>
      </c>
      <c r="R354" s="153">
        <f>Q354*H354</f>
        <v>5.3955000000000003E-2</v>
      </c>
      <c r="S354" s="153">
        <v>0</v>
      </c>
      <c r="T354" s="154">
        <f>S354*H354</f>
        <v>0</v>
      </c>
      <c r="AR354" s="155" t="s">
        <v>129</v>
      </c>
      <c r="AT354" s="155" t="s">
        <v>118</v>
      </c>
      <c r="AU354" s="155" t="s">
        <v>82</v>
      </c>
      <c r="AY354" s="17" t="s">
        <v>115</v>
      </c>
      <c r="BE354" s="156">
        <f>IF(N354="základní",J354,0)</f>
        <v>0</v>
      </c>
      <c r="BF354" s="156">
        <f>IF(N354="snížená",J354,0)</f>
        <v>0</v>
      </c>
      <c r="BG354" s="156">
        <f>IF(N354="zákl. přenesená",J354,0)</f>
        <v>0</v>
      </c>
      <c r="BH354" s="156">
        <f>IF(N354="sníž. přenesená",J354,0)</f>
        <v>0</v>
      </c>
      <c r="BI354" s="156">
        <f>IF(N354="nulová",J354,0)</f>
        <v>0</v>
      </c>
      <c r="BJ354" s="17" t="s">
        <v>80</v>
      </c>
      <c r="BK354" s="156">
        <f>ROUND(I354*H354,2)</f>
        <v>0</v>
      </c>
      <c r="BL354" s="17" t="s">
        <v>129</v>
      </c>
      <c r="BM354" s="155" t="s">
        <v>435</v>
      </c>
    </row>
    <row r="355" spans="2:65" s="1" customFormat="1">
      <c r="B355" s="32"/>
      <c r="D355" s="157" t="s">
        <v>125</v>
      </c>
      <c r="F355" s="158" t="s">
        <v>436</v>
      </c>
      <c r="I355" s="88"/>
      <c r="L355" s="32"/>
      <c r="M355" s="159"/>
      <c r="N355" s="52"/>
      <c r="O355" s="52"/>
      <c r="P355" s="52"/>
      <c r="Q355" s="52"/>
      <c r="R355" s="52"/>
      <c r="S355" s="52"/>
      <c r="T355" s="53"/>
      <c r="AT355" s="17" t="s">
        <v>125</v>
      </c>
      <c r="AU355" s="17" t="s">
        <v>82</v>
      </c>
    </row>
    <row r="356" spans="2:65" s="12" customFormat="1">
      <c r="B356" s="160"/>
      <c r="D356" s="157" t="s">
        <v>126</v>
      </c>
      <c r="E356" s="161" t="s">
        <v>3</v>
      </c>
      <c r="F356" s="162" t="s">
        <v>193</v>
      </c>
      <c r="H356" s="161" t="s">
        <v>3</v>
      </c>
      <c r="I356" s="163"/>
      <c r="L356" s="160"/>
      <c r="M356" s="164"/>
      <c r="N356" s="165"/>
      <c r="O356" s="165"/>
      <c r="P356" s="165"/>
      <c r="Q356" s="165"/>
      <c r="R356" s="165"/>
      <c r="S356" s="165"/>
      <c r="T356" s="166"/>
      <c r="AT356" s="161" t="s">
        <v>126</v>
      </c>
      <c r="AU356" s="161" t="s">
        <v>82</v>
      </c>
      <c r="AV356" s="12" t="s">
        <v>80</v>
      </c>
      <c r="AW356" s="12" t="s">
        <v>33</v>
      </c>
      <c r="AX356" s="12" t="s">
        <v>72</v>
      </c>
      <c r="AY356" s="161" t="s">
        <v>115</v>
      </c>
    </row>
    <row r="357" spans="2:65" s="13" customFormat="1">
      <c r="B357" s="167"/>
      <c r="D357" s="157" t="s">
        <v>126</v>
      </c>
      <c r="E357" s="168" t="s">
        <v>3</v>
      </c>
      <c r="F357" s="169" t="s">
        <v>369</v>
      </c>
      <c r="H357" s="170">
        <v>17</v>
      </c>
      <c r="I357" s="171"/>
      <c r="L357" s="167"/>
      <c r="M357" s="172"/>
      <c r="N357" s="173"/>
      <c r="O357" s="173"/>
      <c r="P357" s="173"/>
      <c r="Q357" s="173"/>
      <c r="R357" s="173"/>
      <c r="S357" s="173"/>
      <c r="T357" s="174"/>
      <c r="AT357" s="168" t="s">
        <v>126</v>
      </c>
      <c r="AU357" s="168" t="s">
        <v>82</v>
      </c>
      <c r="AV357" s="13" t="s">
        <v>82</v>
      </c>
      <c r="AW357" s="13" t="s">
        <v>33</v>
      </c>
      <c r="AX357" s="13" t="s">
        <v>72</v>
      </c>
      <c r="AY357" s="168" t="s">
        <v>115</v>
      </c>
    </row>
    <row r="358" spans="2:65" s="13" customFormat="1">
      <c r="B358" s="167"/>
      <c r="D358" s="157" t="s">
        <v>126</v>
      </c>
      <c r="E358" s="168" t="s">
        <v>3</v>
      </c>
      <c r="F358" s="169" t="s">
        <v>437</v>
      </c>
      <c r="H358" s="170">
        <v>15</v>
      </c>
      <c r="I358" s="171"/>
      <c r="L358" s="167"/>
      <c r="M358" s="172"/>
      <c r="N358" s="173"/>
      <c r="O358" s="173"/>
      <c r="P358" s="173"/>
      <c r="Q358" s="173"/>
      <c r="R358" s="173"/>
      <c r="S358" s="173"/>
      <c r="T358" s="174"/>
      <c r="AT358" s="168" t="s">
        <v>126</v>
      </c>
      <c r="AU358" s="168" t="s">
        <v>82</v>
      </c>
      <c r="AV358" s="13" t="s">
        <v>82</v>
      </c>
      <c r="AW358" s="13" t="s">
        <v>33</v>
      </c>
      <c r="AX358" s="13" t="s">
        <v>72</v>
      </c>
      <c r="AY358" s="168" t="s">
        <v>115</v>
      </c>
    </row>
    <row r="359" spans="2:65" s="13" customFormat="1">
      <c r="B359" s="167"/>
      <c r="D359" s="157" t="s">
        <v>126</v>
      </c>
      <c r="E359" s="168" t="s">
        <v>3</v>
      </c>
      <c r="F359" s="169" t="s">
        <v>438</v>
      </c>
      <c r="H359" s="170">
        <v>22.5</v>
      </c>
      <c r="I359" s="171"/>
      <c r="L359" s="167"/>
      <c r="M359" s="172"/>
      <c r="N359" s="173"/>
      <c r="O359" s="173"/>
      <c r="P359" s="173"/>
      <c r="Q359" s="173"/>
      <c r="R359" s="173"/>
      <c r="S359" s="173"/>
      <c r="T359" s="174"/>
      <c r="AT359" s="168" t="s">
        <v>126</v>
      </c>
      <c r="AU359" s="168" t="s">
        <v>82</v>
      </c>
      <c r="AV359" s="13" t="s">
        <v>82</v>
      </c>
      <c r="AW359" s="13" t="s">
        <v>33</v>
      </c>
      <c r="AX359" s="13" t="s">
        <v>72</v>
      </c>
      <c r="AY359" s="168" t="s">
        <v>115</v>
      </c>
    </row>
    <row r="360" spans="2:65" s="14" customFormat="1">
      <c r="B360" s="175"/>
      <c r="D360" s="157" t="s">
        <v>126</v>
      </c>
      <c r="E360" s="176" t="s">
        <v>3</v>
      </c>
      <c r="F360" s="177" t="s">
        <v>128</v>
      </c>
      <c r="H360" s="178">
        <v>54.5</v>
      </c>
      <c r="I360" s="179"/>
      <c r="L360" s="175"/>
      <c r="M360" s="180"/>
      <c r="N360" s="181"/>
      <c r="O360" s="181"/>
      <c r="P360" s="181"/>
      <c r="Q360" s="181"/>
      <c r="R360" s="181"/>
      <c r="S360" s="181"/>
      <c r="T360" s="182"/>
      <c r="AT360" s="176" t="s">
        <v>126</v>
      </c>
      <c r="AU360" s="176" t="s">
        <v>82</v>
      </c>
      <c r="AV360" s="14" t="s">
        <v>129</v>
      </c>
      <c r="AW360" s="14" t="s">
        <v>33</v>
      </c>
      <c r="AX360" s="14" t="s">
        <v>80</v>
      </c>
      <c r="AY360" s="176" t="s">
        <v>115</v>
      </c>
    </row>
    <row r="361" spans="2:65" s="1" customFormat="1" ht="16.5" customHeight="1">
      <c r="B361" s="143"/>
      <c r="C361" s="144" t="s">
        <v>439</v>
      </c>
      <c r="D361" s="144" t="s">
        <v>118</v>
      </c>
      <c r="E361" s="145" t="s">
        <v>440</v>
      </c>
      <c r="F361" s="146" t="s">
        <v>441</v>
      </c>
      <c r="G361" s="147" t="s">
        <v>190</v>
      </c>
      <c r="H361" s="148">
        <v>128.97900000000001</v>
      </c>
      <c r="I361" s="149"/>
      <c r="J361" s="150">
        <f>ROUND(I361*H361,2)</f>
        <v>0</v>
      </c>
      <c r="K361" s="146" t="s">
        <v>122</v>
      </c>
      <c r="L361" s="32"/>
      <c r="M361" s="151" t="s">
        <v>3</v>
      </c>
      <c r="N361" s="152" t="s">
        <v>43</v>
      </c>
      <c r="O361" s="52"/>
      <c r="P361" s="153">
        <f>O361*H361</f>
        <v>0</v>
      </c>
      <c r="Q361" s="153">
        <v>1.58E-3</v>
      </c>
      <c r="R361" s="153">
        <f>Q361*H361</f>
        <v>0.20378682000000004</v>
      </c>
      <c r="S361" s="153">
        <v>0</v>
      </c>
      <c r="T361" s="154">
        <f>S361*H361</f>
        <v>0</v>
      </c>
      <c r="AR361" s="155" t="s">
        <v>129</v>
      </c>
      <c r="AT361" s="155" t="s">
        <v>118</v>
      </c>
      <c r="AU361" s="155" t="s">
        <v>82</v>
      </c>
      <c r="AY361" s="17" t="s">
        <v>115</v>
      </c>
      <c r="BE361" s="156">
        <f>IF(N361="základní",J361,0)</f>
        <v>0</v>
      </c>
      <c r="BF361" s="156">
        <f>IF(N361="snížená",J361,0)</f>
        <v>0</v>
      </c>
      <c r="BG361" s="156">
        <f>IF(N361="zákl. přenesená",J361,0)</f>
        <v>0</v>
      </c>
      <c r="BH361" s="156">
        <f>IF(N361="sníž. přenesená",J361,0)</f>
        <v>0</v>
      </c>
      <c r="BI361" s="156">
        <f>IF(N361="nulová",J361,0)</f>
        <v>0</v>
      </c>
      <c r="BJ361" s="17" t="s">
        <v>80</v>
      </c>
      <c r="BK361" s="156">
        <f>ROUND(I361*H361,2)</f>
        <v>0</v>
      </c>
      <c r="BL361" s="17" t="s">
        <v>129</v>
      </c>
      <c r="BM361" s="155" t="s">
        <v>442</v>
      </c>
    </row>
    <row r="362" spans="2:65" s="1" customFormat="1">
      <c r="B362" s="32"/>
      <c r="D362" s="157" t="s">
        <v>125</v>
      </c>
      <c r="F362" s="158" t="s">
        <v>443</v>
      </c>
      <c r="I362" s="88"/>
      <c r="L362" s="32"/>
      <c r="M362" s="159"/>
      <c r="N362" s="52"/>
      <c r="O362" s="52"/>
      <c r="P362" s="52"/>
      <c r="Q362" s="52"/>
      <c r="R362" s="52"/>
      <c r="S362" s="52"/>
      <c r="T362" s="53"/>
      <c r="AT362" s="17" t="s">
        <v>125</v>
      </c>
      <c r="AU362" s="17" t="s">
        <v>82</v>
      </c>
    </row>
    <row r="363" spans="2:65" s="12" customFormat="1">
      <c r="B363" s="160"/>
      <c r="D363" s="157" t="s">
        <v>126</v>
      </c>
      <c r="E363" s="161" t="s">
        <v>3</v>
      </c>
      <c r="F363" s="162" t="s">
        <v>234</v>
      </c>
      <c r="H363" s="161" t="s">
        <v>3</v>
      </c>
      <c r="I363" s="163"/>
      <c r="L363" s="160"/>
      <c r="M363" s="164"/>
      <c r="N363" s="165"/>
      <c r="O363" s="165"/>
      <c r="P363" s="165"/>
      <c r="Q363" s="165"/>
      <c r="R363" s="165"/>
      <c r="S363" s="165"/>
      <c r="T363" s="166"/>
      <c r="AT363" s="161" t="s">
        <v>126</v>
      </c>
      <c r="AU363" s="161" t="s">
        <v>82</v>
      </c>
      <c r="AV363" s="12" t="s">
        <v>80</v>
      </c>
      <c r="AW363" s="12" t="s">
        <v>33</v>
      </c>
      <c r="AX363" s="12" t="s">
        <v>72</v>
      </c>
      <c r="AY363" s="161" t="s">
        <v>115</v>
      </c>
    </row>
    <row r="364" spans="2:65" s="12" customFormat="1">
      <c r="B364" s="160"/>
      <c r="D364" s="157" t="s">
        <v>126</v>
      </c>
      <c r="E364" s="161" t="s">
        <v>3</v>
      </c>
      <c r="F364" s="162" t="s">
        <v>378</v>
      </c>
      <c r="H364" s="161" t="s">
        <v>3</v>
      </c>
      <c r="I364" s="163"/>
      <c r="L364" s="160"/>
      <c r="M364" s="164"/>
      <c r="N364" s="165"/>
      <c r="O364" s="165"/>
      <c r="P364" s="165"/>
      <c r="Q364" s="165"/>
      <c r="R364" s="165"/>
      <c r="S364" s="165"/>
      <c r="T364" s="166"/>
      <c r="AT364" s="161" t="s">
        <v>126</v>
      </c>
      <c r="AU364" s="161" t="s">
        <v>82</v>
      </c>
      <c r="AV364" s="12" t="s">
        <v>80</v>
      </c>
      <c r="AW364" s="12" t="s">
        <v>33</v>
      </c>
      <c r="AX364" s="12" t="s">
        <v>72</v>
      </c>
      <c r="AY364" s="161" t="s">
        <v>115</v>
      </c>
    </row>
    <row r="365" spans="2:65" s="13" customFormat="1">
      <c r="B365" s="167"/>
      <c r="D365" s="157" t="s">
        <v>126</v>
      </c>
      <c r="E365" s="168" t="s">
        <v>3</v>
      </c>
      <c r="F365" s="169" t="s">
        <v>267</v>
      </c>
      <c r="H365" s="170">
        <v>10.83</v>
      </c>
      <c r="I365" s="171"/>
      <c r="L365" s="167"/>
      <c r="M365" s="172"/>
      <c r="N365" s="173"/>
      <c r="O365" s="173"/>
      <c r="P365" s="173"/>
      <c r="Q365" s="173"/>
      <c r="R365" s="173"/>
      <c r="S365" s="173"/>
      <c r="T365" s="174"/>
      <c r="AT365" s="168" t="s">
        <v>126</v>
      </c>
      <c r="AU365" s="168" t="s">
        <v>82</v>
      </c>
      <c r="AV365" s="13" t="s">
        <v>82</v>
      </c>
      <c r="AW365" s="13" t="s">
        <v>33</v>
      </c>
      <c r="AX365" s="13" t="s">
        <v>72</v>
      </c>
      <c r="AY365" s="168" t="s">
        <v>115</v>
      </c>
    </row>
    <row r="366" spans="2:65" s="13" customFormat="1">
      <c r="B366" s="167"/>
      <c r="D366" s="157" t="s">
        <v>126</v>
      </c>
      <c r="E366" s="168" t="s">
        <v>3</v>
      </c>
      <c r="F366" s="169" t="s">
        <v>268</v>
      </c>
      <c r="H366" s="170">
        <v>17.231000000000002</v>
      </c>
      <c r="I366" s="171"/>
      <c r="L366" s="167"/>
      <c r="M366" s="172"/>
      <c r="N366" s="173"/>
      <c r="O366" s="173"/>
      <c r="P366" s="173"/>
      <c r="Q366" s="173"/>
      <c r="R366" s="173"/>
      <c r="S366" s="173"/>
      <c r="T366" s="174"/>
      <c r="AT366" s="168" t="s">
        <v>126</v>
      </c>
      <c r="AU366" s="168" t="s">
        <v>82</v>
      </c>
      <c r="AV366" s="13" t="s">
        <v>82</v>
      </c>
      <c r="AW366" s="13" t="s">
        <v>33</v>
      </c>
      <c r="AX366" s="13" t="s">
        <v>72</v>
      </c>
      <c r="AY366" s="168" t="s">
        <v>115</v>
      </c>
    </row>
    <row r="367" spans="2:65" s="13" customFormat="1">
      <c r="B367" s="167"/>
      <c r="D367" s="157" t="s">
        <v>126</v>
      </c>
      <c r="E367" s="168" t="s">
        <v>3</v>
      </c>
      <c r="F367" s="169" t="s">
        <v>269</v>
      </c>
      <c r="H367" s="170">
        <v>86.91</v>
      </c>
      <c r="I367" s="171"/>
      <c r="L367" s="167"/>
      <c r="M367" s="172"/>
      <c r="N367" s="173"/>
      <c r="O367" s="173"/>
      <c r="P367" s="173"/>
      <c r="Q367" s="173"/>
      <c r="R367" s="173"/>
      <c r="S367" s="173"/>
      <c r="T367" s="174"/>
      <c r="AT367" s="168" t="s">
        <v>126</v>
      </c>
      <c r="AU367" s="168" t="s">
        <v>82</v>
      </c>
      <c r="AV367" s="13" t="s">
        <v>82</v>
      </c>
      <c r="AW367" s="13" t="s">
        <v>33</v>
      </c>
      <c r="AX367" s="13" t="s">
        <v>72</v>
      </c>
      <c r="AY367" s="168" t="s">
        <v>115</v>
      </c>
    </row>
    <row r="368" spans="2:65" s="13" customFormat="1">
      <c r="B368" s="167"/>
      <c r="D368" s="157" t="s">
        <v>126</v>
      </c>
      <c r="E368" s="168" t="s">
        <v>3</v>
      </c>
      <c r="F368" s="169" t="s">
        <v>270</v>
      </c>
      <c r="H368" s="170">
        <v>14.007999999999999</v>
      </c>
      <c r="I368" s="171"/>
      <c r="L368" s="167"/>
      <c r="M368" s="172"/>
      <c r="N368" s="173"/>
      <c r="O368" s="173"/>
      <c r="P368" s="173"/>
      <c r="Q368" s="173"/>
      <c r="R368" s="173"/>
      <c r="S368" s="173"/>
      <c r="T368" s="174"/>
      <c r="AT368" s="168" t="s">
        <v>126</v>
      </c>
      <c r="AU368" s="168" t="s">
        <v>82</v>
      </c>
      <c r="AV368" s="13" t="s">
        <v>82</v>
      </c>
      <c r="AW368" s="13" t="s">
        <v>33</v>
      </c>
      <c r="AX368" s="13" t="s">
        <v>72</v>
      </c>
      <c r="AY368" s="168" t="s">
        <v>115</v>
      </c>
    </row>
    <row r="369" spans="2:65" s="14" customFormat="1">
      <c r="B369" s="175"/>
      <c r="D369" s="157" t="s">
        <v>126</v>
      </c>
      <c r="E369" s="176" t="s">
        <v>3</v>
      </c>
      <c r="F369" s="177" t="s">
        <v>128</v>
      </c>
      <c r="H369" s="178">
        <v>128.97900000000001</v>
      </c>
      <c r="I369" s="179"/>
      <c r="L369" s="175"/>
      <c r="M369" s="180"/>
      <c r="N369" s="181"/>
      <c r="O369" s="181"/>
      <c r="P369" s="181"/>
      <c r="Q369" s="181"/>
      <c r="R369" s="181"/>
      <c r="S369" s="181"/>
      <c r="T369" s="182"/>
      <c r="AT369" s="176" t="s">
        <v>126</v>
      </c>
      <c r="AU369" s="176" t="s">
        <v>82</v>
      </c>
      <c r="AV369" s="14" t="s">
        <v>129</v>
      </c>
      <c r="AW369" s="14" t="s">
        <v>33</v>
      </c>
      <c r="AX369" s="14" t="s">
        <v>80</v>
      </c>
      <c r="AY369" s="176" t="s">
        <v>115</v>
      </c>
    </row>
    <row r="370" spans="2:65" s="1" customFormat="1" ht="16.5" customHeight="1">
      <c r="B370" s="143"/>
      <c r="C370" s="144" t="s">
        <v>444</v>
      </c>
      <c r="D370" s="144" t="s">
        <v>118</v>
      </c>
      <c r="E370" s="145" t="s">
        <v>445</v>
      </c>
      <c r="F370" s="146" t="s">
        <v>446</v>
      </c>
      <c r="G370" s="147" t="s">
        <v>190</v>
      </c>
      <c r="H370" s="148">
        <v>142</v>
      </c>
      <c r="I370" s="149"/>
      <c r="J370" s="150">
        <f>ROUND(I370*H370,2)</f>
        <v>0</v>
      </c>
      <c r="K370" s="146" t="s">
        <v>122</v>
      </c>
      <c r="L370" s="32"/>
      <c r="M370" s="151" t="s">
        <v>3</v>
      </c>
      <c r="N370" s="152" t="s">
        <v>43</v>
      </c>
      <c r="O370" s="52"/>
      <c r="P370" s="153">
        <f>O370*H370</f>
        <v>0</v>
      </c>
      <c r="Q370" s="153">
        <v>1.58E-3</v>
      </c>
      <c r="R370" s="153">
        <f>Q370*H370</f>
        <v>0.22436</v>
      </c>
      <c r="S370" s="153">
        <v>0</v>
      </c>
      <c r="T370" s="154">
        <f>S370*H370</f>
        <v>0</v>
      </c>
      <c r="AR370" s="155" t="s">
        <v>129</v>
      </c>
      <c r="AT370" s="155" t="s">
        <v>118</v>
      </c>
      <c r="AU370" s="155" t="s">
        <v>82</v>
      </c>
      <c r="AY370" s="17" t="s">
        <v>115</v>
      </c>
      <c r="BE370" s="156">
        <f>IF(N370="základní",J370,0)</f>
        <v>0</v>
      </c>
      <c r="BF370" s="156">
        <f>IF(N370="snížená",J370,0)</f>
        <v>0</v>
      </c>
      <c r="BG370" s="156">
        <f>IF(N370="zákl. přenesená",J370,0)</f>
        <v>0</v>
      </c>
      <c r="BH370" s="156">
        <f>IF(N370="sníž. přenesená",J370,0)</f>
        <v>0</v>
      </c>
      <c r="BI370" s="156">
        <f>IF(N370="nulová",J370,0)</f>
        <v>0</v>
      </c>
      <c r="BJ370" s="17" t="s">
        <v>80</v>
      </c>
      <c r="BK370" s="156">
        <f>ROUND(I370*H370,2)</f>
        <v>0</v>
      </c>
      <c r="BL370" s="17" t="s">
        <v>129</v>
      </c>
      <c r="BM370" s="155" t="s">
        <v>447</v>
      </c>
    </row>
    <row r="371" spans="2:65" s="1" customFormat="1">
      <c r="B371" s="32"/>
      <c r="D371" s="157" t="s">
        <v>125</v>
      </c>
      <c r="F371" s="158" t="s">
        <v>448</v>
      </c>
      <c r="I371" s="88"/>
      <c r="L371" s="32"/>
      <c r="M371" s="159"/>
      <c r="N371" s="52"/>
      <c r="O371" s="52"/>
      <c r="P371" s="52"/>
      <c r="Q371" s="52"/>
      <c r="R371" s="52"/>
      <c r="S371" s="52"/>
      <c r="T371" s="53"/>
      <c r="AT371" s="17" t="s">
        <v>125</v>
      </c>
      <c r="AU371" s="17" t="s">
        <v>82</v>
      </c>
    </row>
    <row r="372" spans="2:65" s="12" customFormat="1">
      <c r="B372" s="160"/>
      <c r="D372" s="157" t="s">
        <v>126</v>
      </c>
      <c r="E372" s="161" t="s">
        <v>3</v>
      </c>
      <c r="F372" s="162" t="s">
        <v>193</v>
      </c>
      <c r="H372" s="161" t="s">
        <v>3</v>
      </c>
      <c r="I372" s="163"/>
      <c r="L372" s="160"/>
      <c r="M372" s="164"/>
      <c r="N372" s="165"/>
      <c r="O372" s="165"/>
      <c r="P372" s="165"/>
      <c r="Q372" s="165"/>
      <c r="R372" s="165"/>
      <c r="S372" s="165"/>
      <c r="T372" s="166"/>
      <c r="AT372" s="161" t="s">
        <v>126</v>
      </c>
      <c r="AU372" s="161" t="s">
        <v>82</v>
      </c>
      <c r="AV372" s="12" t="s">
        <v>80</v>
      </c>
      <c r="AW372" s="12" t="s">
        <v>33</v>
      </c>
      <c r="AX372" s="12" t="s">
        <v>72</v>
      </c>
      <c r="AY372" s="161" t="s">
        <v>115</v>
      </c>
    </row>
    <row r="373" spans="2:65" s="13" customFormat="1">
      <c r="B373" s="167"/>
      <c r="D373" s="157" t="s">
        <v>126</v>
      </c>
      <c r="E373" s="168" t="s">
        <v>3</v>
      </c>
      <c r="F373" s="169" t="s">
        <v>394</v>
      </c>
      <c r="H373" s="170">
        <v>17</v>
      </c>
      <c r="I373" s="171"/>
      <c r="L373" s="167"/>
      <c r="M373" s="172"/>
      <c r="N373" s="173"/>
      <c r="O373" s="173"/>
      <c r="P373" s="173"/>
      <c r="Q373" s="173"/>
      <c r="R373" s="173"/>
      <c r="S373" s="173"/>
      <c r="T373" s="174"/>
      <c r="AT373" s="168" t="s">
        <v>126</v>
      </c>
      <c r="AU373" s="168" t="s">
        <v>82</v>
      </c>
      <c r="AV373" s="13" t="s">
        <v>82</v>
      </c>
      <c r="AW373" s="13" t="s">
        <v>33</v>
      </c>
      <c r="AX373" s="13" t="s">
        <v>72</v>
      </c>
      <c r="AY373" s="168" t="s">
        <v>115</v>
      </c>
    </row>
    <row r="374" spans="2:65" s="13" customFormat="1">
      <c r="B374" s="167"/>
      <c r="D374" s="157" t="s">
        <v>126</v>
      </c>
      <c r="E374" s="168" t="s">
        <v>3</v>
      </c>
      <c r="F374" s="169" t="s">
        <v>395</v>
      </c>
      <c r="H374" s="170">
        <v>50</v>
      </c>
      <c r="I374" s="171"/>
      <c r="L374" s="167"/>
      <c r="M374" s="172"/>
      <c r="N374" s="173"/>
      <c r="O374" s="173"/>
      <c r="P374" s="173"/>
      <c r="Q374" s="173"/>
      <c r="R374" s="173"/>
      <c r="S374" s="173"/>
      <c r="T374" s="174"/>
      <c r="AT374" s="168" t="s">
        <v>126</v>
      </c>
      <c r="AU374" s="168" t="s">
        <v>82</v>
      </c>
      <c r="AV374" s="13" t="s">
        <v>82</v>
      </c>
      <c r="AW374" s="13" t="s">
        <v>33</v>
      </c>
      <c r="AX374" s="13" t="s">
        <v>72</v>
      </c>
      <c r="AY374" s="168" t="s">
        <v>115</v>
      </c>
    </row>
    <row r="375" spans="2:65" s="13" customFormat="1">
      <c r="B375" s="167"/>
      <c r="D375" s="157" t="s">
        <v>126</v>
      </c>
      <c r="E375" s="168" t="s">
        <v>3</v>
      </c>
      <c r="F375" s="169" t="s">
        <v>396</v>
      </c>
      <c r="H375" s="170">
        <v>75</v>
      </c>
      <c r="I375" s="171"/>
      <c r="L375" s="167"/>
      <c r="M375" s="172"/>
      <c r="N375" s="173"/>
      <c r="O375" s="173"/>
      <c r="P375" s="173"/>
      <c r="Q375" s="173"/>
      <c r="R375" s="173"/>
      <c r="S375" s="173"/>
      <c r="T375" s="174"/>
      <c r="AT375" s="168" t="s">
        <v>126</v>
      </c>
      <c r="AU375" s="168" t="s">
        <v>82</v>
      </c>
      <c r="AV375" s="13" t="s">
        <v>82</v>
      </c>
      <c r="AW375" s="13" t="s">
        <v>33</v>
      </c>
      <c r="AX375" s="13" t="s">
        <v>72</v>
      </c>
      <c r="AY375" s="168" t="s">
        <v>115</v>
      </c>
    </row>
    <row r="376" spans="2:65" s="14" customFormat="1">
      <c r="B376" s="175"/>
      <c r="D376" s="157" t="s">
        <v>126</v>
      </c>
      <c r="E376" s="176" t="s">
        <v>3</v>
      </c>
      <c r="F376" s="177" t="s">
        <v>128</v>
      </c>
      <c r="H376" s="178">
        <v>142</v>
      </c>
      <c r="I376" s="179"/>
      <c r="L376" s="175"/>
      <c r="M376" s="180"/>
      <c r="N376" s="181"/>
      <c r="O376" s="181"/>
      <c r="P376" s="181"/>
      <c r="Q376" s="181"/>
      <c r="R376" s="181"/>
      <c r="S376" s="181"/>
      <c r="T376" s="182"/>
      <c r="AT376" s="176" t="s">
        <v>126</v>
      </c>
      <c r="AU376" s="176" t="s">
        <v>82</v>
      </c>
      <c r="AV376" s="14" t="s">
        <v>129</v>
      </c>
      <c r="AW376" s="14" t="s">
        <v>33</v>
      </c>
      <c r="AX376" s="14" t="s">
        <v>80</v>
      </c>
      <c r="AY376" s="176" t="s">
        <v>115</v>
      </c>
    </row>
    <row r="377" spans="2:65" s="1" customFormat="1" ht="16.5" customHeight="1">
      <c r="B377" s="143"/>
      <c r="C377" s="144" t="s">
        <v>449</v>
      </c>
      <c r="D377" s="144" t="s">
        <v>118</v>
      </c>
      <c r="E377" s="145" t="s">
        <v>450</v>
      </c>
      <c r="F377" s="146" t="s">
        <v>451</v>
      </c>
      <c r="G377" s="147" t="s">
        <v>190</v>
      </c>
      <c r="H377" s="148">
        <v>17</v>
      </c>
      <c r="I377" s="149"/>
      <c r="J377" s="150">
        <f>ROUND(I377*H377,2)</f>
        <v>0</v>
      </c>
      <c r="K377" s="146" t="s">
        <v>122</v>
      </c>
      <c r="L377" s="32"/>
      <c r="M377" s="151" t="s">
        <v>3</v>
      </c>
      <c r="N377" s="152" t="s">
        <v>43</v>
      </c>
      <c r="O377" s="52"/>
      <c r="P377" s="153">
        <f>O377*H377</f>
        <v>0</v>
      </c>
      <c r="Q377" s="153">
        <v>1.01E-3</v>
      </c>
      <c r="R377" s="153">
        <f>Q377*H377</f>
        <v>1.7170000000000001E-2</v>
      </c>
      <c r="S377" s="153">
        <v>0</v>
      </c>
      <c r="T377" s="154">
        <f>S377*H377</f>
        <v>0</v>
      </c>
      <c r="AR377" s="155" t="s">
        <v>129</v>
      </c>
      <c r="AT377" s="155" t="s">
        <v>118</v>
      </c>
      <c r="AU377" s="155" t="s">
        <v>82</v>
      </c>
      <c r="AY377" s="17" t="s">
        <v>115</v>
      </c>
      <c r="BE377" s="156">
        <f>IF(N377="základní",J377,0)</f>
        <v>0</v>
      </c>
      <c r="BF377" s="156">
        <f>IF(N377="snížená",J377,0)</f>
        <v>0</v>
      </c>
      <c r="BG377" s="156">
        <f>IF(N377="zákl. přenesená",J377,0)</f>
        <v>0</v>
      </c>
      <c r="BH377" s="156">
        <f>IF(N377="sníž. přenesená",J377,0)</f>
        <v>0</v>
      </c>
      <c r="BI377" s="156">
        <f>IF(N377="nulová",J377,0)</f>
        <v>0</v>
      </c>
      <c r="BJ377" s="17" t="s">
        <v>80</v>
      </c>
      <c r="BK377" s="156">
        <f>ROUND(I377*H377,2)</f>
        <v>0</v>
      </c>
      <c r="BL377" s="17" t="s">
        <v>129</v>
      </c>
      <c r="BM377" s="155" t="s">
        <v>452</v>
      </c>
    </row>
    <row r="378" spans="2:65" s="1" customFormat="1">
      <c r="B378" s="32"/>
      <c r="D378" s="157" t="s">
        <v>125</v>
      </c>
      <c r="F378" s="158" t="s">
        <v>453</v>
      </c>
      <c r="I378" s="88"/>
      <c r="L378" s="32"/>
      <c r="M378" s="159"/>
      <c r="N378" s="52"/>
      <c r="O378" s="52"/>
      <c r="P378" s="52"/>
      <c r="Q378" s="52"/>
      <c r="R378" s="52"/>
      <c r="S378" s="52"/>
      <c r="T378" s="53"/>
      <c r="AT378" s="17" t="s">
        <v>125</v>
      </c>
      <c r="AU378" s="17" t="s">
        <v>82</v>
      </c>
    </row>
    <row r="379" spans="2:65" s="12" customFormat="1">
      <c r="B379" s="160"/>
      <c r="D379" s="157" t="s">
        <v>126</v>
      </c>
      <c r="E379" s="161" t="s">
        <v>3</v>
      </c>
      <c r="F379" s="162" t="s">
        <v>193</v>
      </c>
      <c r="H379" s="161" t="s">
        <v>3</v>
      </c>
      <c r="I379" s="163"/>
      <c r="L379" s="160"/>
      <c r="M379" s="164"/>
      <c r="N379" s="165"/>
      <c r="O379" s="165"/>
      <c r="P379" s="165"/>
      <c r="Q379" s="165"/>
      <c r="R379" s="165"/>
      <c r="S379" s="165"/>
      <c r="T379" s="166"/>
      <c r="AT379" s="161" t="s">
        <v>126</v>
      </c>
      <c r="AU379" s="161" t="s">
        <v>82</v>
      </c>
      <c r="AV379" s="12" t="s">
        <v>80</v>
      </c>
      <c r="AW379" s="12" t="s">
        <v>33</v>
      </c>
      <c r="AX379" s="12" t="s">
        <v>72</v>
      </c>
      <c r="AY379" s="161" t="s">
        <v>115</v>
      </c>
    </row>
    <row r="380" spans="2:65" s="13" customFormat="1">
      <c r="B380" s="167"/>
      <c r="D380" s="157" t="s">
        <v>126</v>
      </c>
      <c r="E380" s="168" t="s">
        <v>3</v>
      </c>
      <c r="F380" s="169" t="s">
        <v>394</v>
      </c>
      <c r="H380" s="170">
        <v>17</v>
      </c>
      <c r="I380" s="171"/>
      <c r="L380" s="167"/>
      <c r="M380" s="172"/>
      <c r="N380" s="173"/>
      <c r="O380" s="173"/>
      <c r="P380" s="173"/>
      <c r="Q380" s="173"/>
      <c r="R380" s="173"/>
      <c r="S380" s="173"/>
      <c r="T380" s="174"/>
      <c r="AT380" s="168" t="s">
        <v>126</v>
      </c>
      <c r="AU380" s="168" t="s">
        <v>82</v>
      </c>
      <c r="AV380" s="13" t="s">
        <v>82</v>
      </c>
      <c r="AW380" s="13" t="s">
        <v>33</v>
      </c>
      <c r="AX380" s="13" t="s">
        <v>72</v>
      </c>
      <c r="AY380" s="168" t="s">
        <v>115</v>
      </c>
    </row>
    <row r="381" spans="2:65" s="14" customFormat="1">
      <c r="B381" s="175"/>
      <c r="D381" s="157" t="s">
        <v>126</v>
      </c>
      <c r="E381" s="176" t="s">
        <v>3</v>
      </c>
      <c r="F381" s="177" t="s">
        <v>128</v>
      </c>
      <c r="H381" s="178">
        <v>17</v>
      </c>
      <c r="I381" s="179"/>
      <c r="L381" s="175"/>
      <c r="M381" s="180"/>
      <c r="N381" s="181"/>
      <c r="O381" s="181"/>
      <c r="P381" s="181"/>
      <c r="Q381" s="181"/>
      <c r="R381" s="181"/>
      <c r="S381" s="181"/>
      <c r="T381" s="182"/>
      <c r="AT381" s="176" t="s">
        <v>126</v>
      </c>
      <c r="AU381" s="176" t="s">
        <v>82</v>
      </c>
      <c r="AV381" s="14" t="s">
        <v>129</v>
      </c>
      <c r="AW381" s="14" t="s">
        <v>33</v>
      </c>
      <c r="AX381" s="14" t="s">
        <v>80</v>
      </c>
      <c r="AY381" s="176" t="s">
        <v>115</v>
      </c>
    </row>
    <row r="382" spans="2:65" s="11" customFormat="1" ht="22.9" customHeight="1">
      <c r="B382" s="130"/>
      <c r="D382" s="131" t="s">
        <v>71</v>
      </c>
      <c r="E382" s="141" t="s">
        <v>454</v>
      </c>
      <c r="F382" s="141" t="s">
        <v>455</v>
      </c>
      <c r="I382" s="133"/>
      <c r="J382" s="142">
        <f>BK382</f>
        <v>0</v>
      </c>
      <c r="L382" s="130"/>
      <c r="M382" s="135"/>
      <c r="N382" s="136"/>
      <c r="O382" s="136"/>
      <c r="P382" s="137">
        <f>SUM(P383:P397)</f>
        <v>0</v>
      </c>
      <c r="Q382" s="136"/>
      <c r="R382" s="137">
        <f>SUM(R383:R397)</f>
        <v>0</v>
      </c>
      <c r="S382" s="136"/>
      <c r="T382" s="138">
        <f>SUM(T383:T397)</f>
        <v>0</v>
      </c>
      <c r="AR382" s="131" t="s">
        <v>80</v>
      </c>
      <c r="AT382" s="139" t="s">
        <v>71</v>
      </c>
      <c r="AU382" s="139" t="s">
        <v>80</v>
      </c>
      <c r="AY382" s="131" t="s">
        <v>115</v>
      </c>
      <c r="BK382" s="140">
        <f>SUM(BK383:BK397)</f>
        <v>0</v>
      </c>
    </row>
    <row r="383" spans="2:65" s="1" customFormat="1" ht="16.5" customHeight="1">
      <c r="B383" s="143"/>
      <c r="C383" s="144" t="s">
        <v>456</v>
      </c>
      <c r="D383" s="144" t="s">
        <v>118</v>
      </c>
      <c r="E383" s="145" t="s">
        <v>457</v>
      </c>
      <c r="F383" s="146" t="s">
        <v>458</v>
      </c>
      <c r="G383" s="147" t="s">
        <v>253</v>
      </c>
      <c r="H383" s="148">
        <v>49.279000000000003</v>
      </c>
      <c r="I383" s="149"/>
      <c r="J383" s="150">
        <f>ROUND(I383*H383,2)</f>
        <v>0</v>
      </c>
      <c r="K383" s="146" t="s">
        <v>122</v>
      </c>
      <c r="L383" s="32"/>
      <c r="M383" s="151" t="s">
        <v>3</v>
      </c>
      <c r="N383" s="152" t="s">
        <v>43</v>
      </c>
      <c r="O383" s="52"/>
      <c r="P383" s="153">
        <f>O383*H383</f>
        <v>0</v>
      </c>
      <c r="Q383" s="153">
        <v>0</v>
      </c>
      <c r="R383" s="153">
        <f>Q383*H383</f>
        <v>0</v>
      </c>
      <c r="S383" s="153">
        <v>0</v>
      </c>
      <c r="T383" s="154">
        <f>S383*H383</f>
        <v>0</v>
      </c>
      <c r="AR383" s="155" t="s">
        <v>129</v>
      </c>
      <c r="AT383" s="155" t="s">
        <v>118</v>
      </c>
      <c r="AU383" s="155" t="s">
        <v>82</v>
      </c>
      <c r="AY383" s="17" t="s">
        <v>115</v>
      </c>
      <c r="BE383" s="156">
        <f>IF(N383="základní",J383,0)</f>
        <v>0</v>
      </c>
      <c r="BF383" s="156">
        <f>IF(N383="snížená",J383,0)</f>
        <v>0</v>
      </c>
      <c r="BG383" s="156">
        <f>IF(N383="zákl. přenesená",J383,0)</f>
        <v>0</v>
      </c>
      <c r="BH383" s="156">
        <f>IF(N383="sníž. přenesená",J383,0)</f>
        <v>0</v>
      </c>
      <c r="BI383" s="156">
        <f>IF(N383="nulová",J383,0)</f>
        <v>0</v>
      </c>
      <c r="BJ383" s="17" t="s">
        <v>80</v>
      </c>
      <c r="BK383" s="156">
        <f>ROUND(I383*H383,2)</f>
        <v>0</v>
      </c>
      <c r="BL383" s="17" t="s">
        <v>129</v>
      </c>
      <c r="BM383" s="155" t="s">
        <v>459</v>
      </c>
    </row>
    <row r="384" spans="2:65" s="1" customFormat="1" ht="19.5">
      <c r="B384" s="32"/>
      <c r="D384" s="157" t="s">
        <v>125</v>
      </c>
      <c r="F384" s="158" t="s">
        <v>460</v>
      </c>
      <c r="I384" s="88"/>
      <c r="L384" s="32"/>
      <c r="M384" s="159"/>
      <c r="N384" s="52"/>
      <c r="O384" s="52"/>
      <c r="P384" s="52"/>
      <c r="Q384" s="52"/>
      <c r="R384" s="52"/>
      <c r="S384" s="52"/>
      <c r="T384" s="53"/>
      <c r="AT384" s="17" t="s">
        <v>125</v>
      </c>
      <c r="AU384" s="17" t="s">
        <v>82</v>
      </c>
    </row>
    <row r="385" spans="2:65" s="1" customFormat="1" ht="16.5" customHeight="1">
      <c r="B385" s="143"/>
      <c r="C385" s="144" t="s">
        <v>461</v>
      </c>
      <c r="D385" s="144" t="s">
        <v>118</v>
      </c>
      <c r="E385" s="145" t="s">
        <v>462</v>
      </c>
      <c r="F385" s="146" t="s">
        <v>463</v>
      </c>
      <c r="G385" s="147" t="s">
        <v>253</v>
      </c>
      <c r="H385" s="148">
        <v>49.279000000000003</v>
      </c>
      <c r="I385" s="149"/>
      <c r="J385" s="150">
        <f>ROUND(I385*H385,2)</f>
        <v>0</v>
      </c>
      <c r="K385" s="146" t="s">
        <v>122</v>
      </c>
      <c r="L385" s="32"/>
      <c r="M385" s="151" t="s">
        <v>3</v>
      </c>
      <c r="N385" s="152" t="s">
        <v>43</v>
      </c>
      <c r="O385" s="52"/>
      <c r="P385" s="153">
        <f>O385*H385</f>
        <v>0</v>
      </c>
      <c r="Q385" s="153">
        <v>0</v>
      </c>
      <c r="R385" s="153">
        <f>Q385*H385</f>
        <v>0</v>
      </c>
      <c r="S385" s="153">
        <v>0</v>
      </c>
      <c r="T385" s="154">
        <f>S385*H385</f>
        <v>0</v>
      </c>
      <c r="AR385" s="155" t="s">
        <v>129</v>
      </c>
      <c r="AT385" s="155" t="s">
        <v>118</v>
      </c>
      <c r="AU385" s="155" t="s">
        <v>82</v>
      </c>
      <c r="AY385" s="17" t="s">
        <v>115</v>
      </c>
      <c r="BE385" s="156">
        <f>IF(N385="základní",J385,0)</f>
        <v>0</v>
      </c>
      <c r="BF385" s="156">
        <f>IF(N385="snížená",J385,0)</f>
        <v>0</v>
      </c>
      <c r="BG385" s="156">
        <f>IF(N385="zákl. přenesená",J385,0)</f>
        <v>0</v>
      </c>
      <c r="BH385" s="156">
        <f>IF(N385="sníž. přenesená",J385,0)</f>
        <v>0</v>
      </c>
      <c r="BI385" s="156">
        <f>IF(N385="nulová",J385,0)</f>
        <v>0</v>
      </c>
      <c r="BJ385" s="17" t="s">
        <v>80</v>
      </c>
      <c r="BK385" s="156">
        <f>ROUND(I385*H385,2)</f>
        <v>0</v>
      </c>
      <c r="BL385" s="17" t="s">
        <v>129</v>
      </c>
      <c r="BM385" s="155" t="s">
        <v>464</v>
      </c>
    </row>
    <row r="386" spans="2:65" s="1" customFormat="1">
      <c r="B386" s="32"/>
      <c r="D386" s="157" t="s">
        <v>125</v>
      </c>
      <c r="F386" s="158" t="s">
        <v>465</v>
      </c>
      <c r="I386" s="88"/>
      <c r="L386" s="32"/>
      <c r="M386" s="159"/>
      <c r="N386" s="52"/>
      <c r="O386" s="52"/>
      <c r="P386" s="52"/>
      <c r="Q386" s="52"/>
      <c r="R386" s="52"/>
      <c r="S386" s="52"/>
      <c r="T386" s="53"/>
      <c r="AT386" s="17" t="s">
        <v>125</v>
      </c>
      <c r="AU386" s="17" t="s">
        <v>82</v>
      </c>
    </row>
    <row r="387" spans="2:65" s="1" customFormat="1" ht="16.5" customHeight="1">
      <c r="B387" s="143"/>
      <c r="C387" s="144" t="s">
        <v>466</v>
      </c>
      <c r="D387" s="144" t="s">
        <v>118</v>
      </c>
      <c r="E387" s="145" t="s">
        <v>467</v>
      </c>
      <c r="F387" s="146" t="s">
        <v>468</v>
      </c>
      <c r="G387" s="147" t="s">
        <v>253</v>
      </c>
      <c r="H387" s="148">
        <v>443.51100000000002</v>
      </c>
      <c r="I387" s="149"/>
      <c r="J387" s="150">
        <f>ROUND(I387*H387,2)</f>
        <v>0</v>
      </c>
      <c r="K387" s="146" t="s">
        <v>122</v>
      </c>
      <c r="L387" s="32"/>
      <c r="M387" s="151" t="s">
        <v>3</v>
      </c>
      <c r="N387" s="152" t="s">
        <v>43</v>
      </c>
      <c r="O387" s="52"/>
      <c r="P387" s="153">
        <f>O387*H387</f>
        <v>0</v>
      </c>
      <c r="Q387" s="153">
        <v>0</v>
      </c>
      <c r="R387" s="153">
        <f>Q387*H387</f>
        <v>0</v>
      </c>
      <c r="S387" s="153">
        <v>0</v>
      </c>
      <c r="T387" s="154">
        <f>S387*H387</f>
        <v>0</v>
      </c>
      <c r="AR387" s="155" t="s">
        <v>129</v>
      </c>
      <c r="AT387" s="155" t="s">
        <v>118</v>
      </c>
      <c r="AU387" s="155" t="s">
        <v>82</v>
      </c>
      <c r="AY387" s="17" t="s">
        <v>115</v>
      </c>
      <c r="BE387" s="156">
        <f>IF(N387="základní",J387,0)</f>
        <v>0</v>
      </c>
      <c r="BF387" s="156">
        <f>IF(N387="snížená",J387,0)</f>
        <v>0</v>
      </c>
      <c r="BG387" s="156">
        <f>IF(N387="zákl. přenesená",J387,0)</f>
        <v>0</v>
      </c>
      <c r="BH387" s="156">
        <f>IF(N387="sníž. přenesená",J387,0)</f>
        <v>0</v>
      </c>
      <c r="BI387" s="156">
        <f>IF(N387="nulová",J387,0)</f>
        <v>0</v>
      </c>
      <c r="BJ387" s="17" t="s">
        <v>80</v>
      </c>
      <c r="BK387" s="156">
        <f>ROUND(I387*H387,2)</f>
        <v>0</v>
      </c>
      <c r="BL387" s="17" t="s">
        <v>129</v>
      </c>
      <c r="BM387" s="155" t="s">
        <v>469</v>
      </c>
    </row>
    <row r="388" spans="2:65" s="1" customFormat="1" ht="19.5">
      <c r="B388" s="32"/>
      <c r="D388" s="157" t="s">
        <v>125</v>
      </c>
      <c r="F388" s="158" t="s">
        <v>470</v>
      </c>
      <c r="I388" s="88"/>
      <c r="L388" s="32"/>
      <c r="M388" s="159"/>
      <c r="N388" s="52"/>
      <c r="O388" s="52"/>
      <c r="P388" s="52"/>
      <c r="Q388" s="52"/>
      <c r="R388" s="52"/>
      <c r="S388" s="52"/>
      <c r="T388" s="53"/>
      <c r="AT388" s="17" t="s">
        <v>125</v>
      </c>
      <c r="AU388" s="17" t="s">
        <v>82</v>
      </c>
    </row>
    <row r="389" spans="2:65" s="13" customFormat="1">
      <c r="B389" s="167"/>
      <c r="D389" s="157" t="s">
        <v>126</v>
      </c>
      <c r="F389" s="169" t="s">
        <v>471</v>
      </c>
      <c r="H389" s="170">
        <v>443.51100000000002</v>
      </c>
      <c r="I389" s="171"/>
      <c r="L389" s="167"/>
      <c r="M389" s="172"/>
      <c r="N389" s="173"/>
      <c r="O389" s="173"/>
      <c r="P389" s="173"/>
      <c r="Q389" s="173"/>
      <c r="R389" s="173"/>
      <c r="S389" s="173"/>
      <c r="T389" s="174"/>
      <c r="AT389" s="168" t="s">
        <v>126</v>
      </c>
      <c r="AU389" s="168" t="s">
        <v>82</v>
      </c>
      <c r="AV389" s="13" t="s">
        <v>82</v>
      </c>
      <c r="AW389" s="13" t="s">
        <v>4</v>
      </c>
      <c r="AX389" s="13" t="s">
        <v>80</v>
      </c>
      <c r="AY389" s="168" t="s">
        <v>115</v>
      </c>
    </row>
    <row r="390" spans="2:65" s="1" customFormat="1" ht="16.5" customHeight="1">
      <c r="B390" s="143"/>
      <c r="C390" s="144" t="s">
        <v>472</v>
      </c>
      <c r="D390" s="144" t="s">
        <v>118</v>
      </c>
      <c r="E390" s="145" t="s">
        <v>473</v>
      </c>
      <c r="F390" s="146" t="s">
        <v>474</v>
      </c>
      <c r="G390" s="147" t="s">
        <v>253</v>
      </c>
      <c r="H390" s="148">
        <v>0.51600000000000001</v>
      </c>
      <c r="I390" s="149"/>
      <c r="J390" s="150">
        <f>ROUND(I390*H390,2)</f>
        <v>0</v>
      </c>
      <c r="K390" s="146" t="s">
        <v>122</v>
      </c>
      <c r="L390" s="32"/>
      <c r="M390" s="151" t="s">
        <v>3</v>
      </c>
      <c r="N390" s="152" t="s">
        <v>43</v>
      </c>
      <c r="O390" s="52"/>
      <c r="P390" s="153">
        <f>O390*H390</f>
        <v>0</v>
      </c>
      <c r="Q390" s="153">
        <v>0</v>
      </c>
      <c r="R390" s="153">
        <f>Q390*H390</f>
        <v>0</v>
      </c>
      <c r="S390" s="153">
        <v>0</v>
      </c>
      <c r="T390" s="154">
        <f>S390*H390</f>
        <v>0</v>
      </c>
      <c r="AR390" s="155" t="s">
        <v>129</v>
      </c>
      <c r="AT390" s="155" t="s">
        <v>118</v>
      </c>
      <c r="AU390" s="155" t="s">
        <v>82</v>
      </c>
      <c r="AY390" s="17" t="s">
        <v>115</v>
      </c>
      <c r="BE390" s="156">
        <f>IF(N390="základní",J390,0)</f>
        <v>0</v>
      </c>
      <c r="BF390" s="156">
        <f>IF(N390="snížená",J390,0)</f>
        <v>0</v>
      </c>
      <c r="BG390" s="156">
        <f>IF(N390="zákl. přenesená",J390,0)</f>
        <v>0</v>
      </c>
      <c r="BH390" s="156">
        <f>IF(N390="sníž. přenesená",J390,0)</f>
        <v>0</v>
      </c>
      <c r="BI390" s="156">
        <f>IF(N390="nulová",J390,0)</f>
        <v>0</v>
      </c>
      <c r="BJ390" s="17" t="s">
        <v>80</v>
      </c>
      <c r="BK390" s="156">
        <f>ROUND(I390*H390,2)</f>
        <v>0</v>
      </c>
      <c r="BL390" s="17" t="s">
        <v>129</v>
      </c>
      <c r="BM390" s="155" t="s">
        <v>475</v>
      </c>
    </row>
    <row r="391" spans="2:65" s="1" customFormat="1" ht="19.5">
      <c r="B391" s="32"/>
      <c r="D391" s="157" t="s">
        <v>125</v>
      </c>
      <c r="F391" s="158" t="s">
        <v>476</v>
      </c>
      <c r="I391" s="88"/>
      <c r="L391" s="32"/>
      <c r="M391" s="159"/>
      <c r="N391" s="52"/>
      <c r="O391" s="52"/>
      <c r="P391" s="52"/>
      <c r="Q391" s="52"/>
      <c r="R391" s="52"/>
      <c r="S391" s="52"/>
      <c r="T391" s="53"/>
      <c r="AT391" s="17" t="s">
        <v>125</v>
      </c>
      <c r="AU391" s="17" t="s">
        <v>82</v>
      </c>
    </row>
    <row r="392" spans="2:65" s="13" customFormat="1">
      <c r="B392" s="167"/>
      <c r="D392" s="157" t="s">
        <v>126</v>
      </c>
      <c r="E392" s="168" t="s">
        <v>3</v>
      </c>
      <c r="F392" s="169" t="s">
        <v>477</v>
      </c>
      <c r="H392" s="170">
        <v>0.51600000000000001</v>
      </c>
      <c r="I392" s="171"/>
      <c r="L392" s="167"/>
      <c r="M392" s="172"/>
      <c r="N392" s="173"/>
      <c r="O392" s="173"/>
      <c r="P392" s="173"/>
      <c r="Q392" s="173"/>
      <c r="R392" s="173"/>
      <c r="S392" s="173"/>
      <c r="T392" s="174"/>
      <c r="AT392" s="168" t="s">
        <v>126</v>
      </c>
      <c r="AU392" s="168" t="s">
        <v>82</v>
      </c>
      <c r="AV392" s="13" t="s">
        <v>82</v>
      </c>
      <c r="AW392" s="13" t="s">
        <v>33</v>
      </c>
      <c r="AX392" s="13" t="s">
        <v>72</v>
      </c>
      <c r="AY392" s="168" t="s">
        <v>115</v>
      </c>
    </row>
    <row r="393" spans="2:65" s="14" customFormat="1">
      <c r="B393" s="175"/>
      <c r="D393" s="157" t="s">
        <v>126</v>
      </c>
      <c r="E393" s="176" t="s">
        <v>3</v>
      </c>
      <c r="F393" s="177" t="s">
        <v>128</v>
      </c>
      <c r="H393" s="178">
        <v>0.51600000000000001</v>
      </c>
      <c r="I393" s="179"/>
      <c r="L393" s="175"/>
      <c r="M393" s="180"/>
      <c r="N393" s="181"/>
      <c r="O393" s="181"/>
      <c r="P393" s="181"/>
      <c r="Q393" s="181"/>
      <c r="R393" s="181"/>
      <c r="S393" s="181"/>
      <c r="T393" s="182"/>
      <c r="AT393" s="176" t="s">
        <v>126</v>
      </c>
      <c r="AU393" s="176" t="s">
        <v>82</v>
      </c>
      <c r="AV393" s="14" t="s">
        <v>129</v>
      </c>
      <c r="AW393" s="14" t="s">
        <v>33</v>
      </c>
      <c r="AX393" s="14" t="s">
        <v>80</v>
      </c>
      <c r="AY393" s="176" t="s">
        <v>115</v>
      </c>
    </row>
    <row r="394" spans="2:65" s="1" customFormat="1" ht="16.5" customHeight="1">
      <c r="B394" s="143"/>
      <c r="C394" s="144" t="s">
        <v>478</v>
      </c>
      <c r="D394" s="144" t="s">
        <v>118</v>
      </c>
      <c r="E394" s="145" t="s">
        <v>479</v>
      </c>
      <c r="F394" s="146" t="s">
        <v>480</v>
      </c>
      <c r="G394" s="147" t="s">
        <v>253</v>
      </c>
      <c r="H394" s="148">
        <v>48.762999999999998</v>
      </c>
      <c r="I394" s="149"/>
      <c r="J394" s="150">
        <f>ROUND(I394*H394,2)</f>
        <v>0</v>
      </c>
      <c r="K394" s="146" t="s">
        <v>122</v>
      </c>
      <c r="L394" s="32"/>
      <c r="M394" s="151" t="s">
        <v>3</v>
      </c>
      <c r="N394" s="152" t="s">
        <v>43</v>
      </c>
      <c r="O394" s="52"/>
      <c r="P394" s="153">
        <f>O394*H394</f>
        <v>0</v>
      </c>
      <c r="Q394" s="153">
        <v>0</v>
      </c>
      <c r="R394" s="153">
        <f>Q394*H394</f>
        <v>0</v>
      </c>
      <c r="S394" s="153">
        <v>0</v>
      </c>
      <c r="T394" s="154">
        <f>S394*H394</f>
        <v>0</v>
      </c>
      <c r="AR394" s="155" t="s">
        <v>129</v>
      </c>
      <c r="AT394" s="155" t="s">
        <v>118</v>
      </c>
      <c r="AU394" s="155" t="s">
        <v>82</v>
      </c>
      <c r="AY394" s="17" t="s">
        <v>115</v>
      </c>
      <c r="BE394" s="156">
        <f>IF(N394="základní",J394,0)</f>
        <v>0</v>
      </c>
      <c r="BF394" s="156">
        <f>IF(N394="snížená",J394,0)</f>
        <v>0</v>
      </c>
      <c r="BG394" s="156">
        <f>IF(N394="zákl. přenesená",J394,0)</f>
        <v>0</v>
      </c>
      <c r="BH394" s="156">
        <f>IF(N394="sníž. přenesená",J394,0)</f>
        <v>0</v>
      </c>
      <c r="BI394" s="156">
        <f>IF(N394="nulová",J394,0)</f>
        <v>0</v>
      </c>
      <c r="BJ394" s="17" t="s">
        <v>80</v>
      </c>
      <c r="BK394" s="156">
        <f>ROUND(I394*H394,2)</f>
        <v>0</v>
      </c>
      <c r="BL394" s="17" t="s">
        <v>129</v>
      </c>
      <c r="BM394" s="155" t="s">
        <v>481</v>
      </c>
    </row>
    <row r="395" spans="2:65" s="1" customFormat="1" ht="19.5">
      <c r="B395" s="32"/>
      <c r="D395" s="157" t="s">
        <v>125</v>
      </c>
      <c r="F395" s="158" t="s">
        <v>482</v>
      </c>
      <c r="I395" s="88"/>
      <c r="L395" s="32"/>
      <c r="M395" s="159"/>
      <c r="N395" s="52"/>
      <c r="O395" s="52"/>
      <c r="P395" s="52"/>
      <c r="Q395" s="52"/>
      <c r="R395" s="52"/>
      <c r="S395" s="52"/>
      <c r="T395" s="53"/>
      <c r="AT395" s="17" t="s">
        <v>125</v>
      </c>
      <c r="AU395" s="17" t="s">
        <v>82</v>
      </c>
    </row>
    <row r="396" spans="2:65" s="13" customFormat="1">
      <c r="B396" s="167"/>
      <c r="D396" s="157" t="s">
        <v>126</v>
      </c>
      <c r="E396" s="168" t="s">
        <v>3</v>
      </c>
      <c r="F396" s="169" t="s">
        <v>483</v>
      </c>
      <c r="H396" s="170">
        <v>48.762999999999998</v>
      </c>
      <c r="I396" s="171"/>
      <c r="L396" s="167"/>
      <c r="M396" s="172"/>
      <c r="N396" s="173"/>
      <c r="O396" s="173"/>
      <c r="P396" s="173"/>
      <c r="Q396" s="173"/>
      <c r="R396" s="173"/>
      <c r="S396" s="173"/>
      <c r="T396" s="174"/>
      <c r="AT396" s="168" t="s">
        <v>126</v>
      </c>
      <c r="AU396" s="168" t="s">
        <v>82</v>
      </c>
      <c r="AV396" s="13" t="s">
        <v>82</v>
      </c>
      <c r="AW396" s="13" t="s">
        <v>33</v>
      </c>
      <c r="AX396" s="13" t="s">
        <v>72</v>
      </c>
      <c r="AY396" s="168" t="s">
        <v>115</v>
      </c>
    </row>
    <row r="397" spans="2:65" s="14" customFormat="1">
      <c r="B397" s="175"/>
      <c r="D397" s="157" t="s">
        <v>126</v>
      </c>
      <c r="E397" s="176" t="s">
        <v>3</v>
      </c>
      <c r="F397" s="177" t="s">
        <v>128</v>
      </c>
      <c r="H397" s="178">
        <v>48.762999999999998</v>
      </c>
      <c r="I397" s="179"/>
      <c r="L397" s="175"/>
      <c r="M397" s="180"/>
      <c r="N397" s="181"/>
      <c r="O397" s="181"/>
      <c r="P397" s="181"/>
      <c r="Q397" s="181"/>
      <c r="R397" s="181"/>
      <c r="S397" s="181"/>
      <c r="T397" s="182"/>
      <c r="AT397" s="176" t="s">
        <v>126</v>
      </c>
      <c r="AU397" s="176" t="s">
        <v>82</v>
      </c>
      <c r="AV397" s="14" t="s">
        <v>129</v>
      </c>
      <c r="AW397" s="14" t="s">
        <v>33</v>
      </c>
      <c r="AX397" s="14" t="s">
        <v>80</v>
      </c>
      <c r="AY397" s="176" t="s">
        <v>115</v>
      </c>
    </row>
    <row r="398" spans="2:65" s="11" customFormat="1" ht="22.9" customHeight="1">
      <c r="B398" s="130"/>
      <c r="D398" s="131" t="s">
        <v>71</v>
      </c>
      <c r="E398" s="141" t="s">
        <v>484</v>
      </c>
      <c r="F398" s="141" t="s">
        <v>485</v>
      </c>
      <c r="I398" s="133"/>
      <c r="J398" s="142">
        <f>BK398</f>
        <v>0</v>
      </c>
      <c r="L398" s="130"/>
      <c r="M398" s="135"/>
      <c r="N398" s="136"/>
      <c r="O398" s="136"/>
      <c r="P398" s="137">
        <f>SUM(P399:P400)</f>
        <v>0</v>
      </c>
      <c r="Q398" s="136"/>
      <c r="R398" s="137">
        <f>SUM(R399:R400)</f>
        <v>0</v>
      </c>
      <c r="S398" s="136"/>
      <c r="T398" s="138">
        <f>SUM(T399:T400)</f>
        <v>0</v>
      </c>
      <c r="AR398" s="131" t="s">
        <v>80</v>
      </c>
      <c r="AT398" s="139" t="s">
        <v>71</v>
      </c>
      <c r="AU398" s="139" t="s">
        <v>80</v>
      </c>
      <c r="AY398" s="131" t="s">
        <v>115</v>
      </c>
      <c r="BK398" s="140">
        <f>SUM(BK399:BK400)</f>
        <v>0</v>
      </c>
    </row>
    <row r="399" spans="2:65" s="1" customFormat="1" ht="16.5" customHeight="1">
      <c r="B399" s="143"/>
      <c r="C399" s="144" t="s">
        <v>486</v>
      </c>
      <c r="D399" s="144" t="s">
        <v>118</v>
      </c>
      <c r="E399" s="145" t="s">
        <v>487</v>
      </c>
      <c r="F399" s="146" t="s">
        <v>488</v>
      </c>
      <c r="G399" s="147" t="s">
        <v>253</v>
      </c>
      <c r="H399" s="148">
        <v>51.564999999999998</v>
      </c>
      <c r="I399" s="149"/>
      <c r="J399" s="150">
        <f>ROUND(I399*H399,2)</f>
        <v>0</v>
      </c>
      <c r="K399" s="146" t="s">
        <v>122</v>
      </c>
      <c r="L399" s="32"/>
      <c r="M399" s="151" t="s">
        <v>3</v>
      </c>
      <c r="N399" s="152" t="s">
        <v>43</v>
      </c>
      <c r="O399" s="52"/>
      <c r="P399" s="153">
        <f>O399*H399</f>
        <v>0</v>
      </c>
      <c r="Q399" s="153">
        <v>0</v>
      </c>
      <c r="R399" s="153">
        <f>Q399*H399</f>
        <v>0</v>
      </c>
      <c r="S399" s="153">
        <v>0</v>
      </c>
      <c r="T399" s="154">
        <f>S399*H399</f>
        <v>0</v>
      </c>
      <c r="AR399" s="155" t="s">
        <v>129</v>
      </c>
      <c r="AT399" s="155" t="s">
        <v>118</v>
      </c>
      <c r="AU399" s="155" t="s">
        <v>82</v>
      </c>
      <c r="AY399" s="17" t="s">
        <v>115</v>
      </c>
      <c r="BE399" s="156">
        <f>IF(N399="základní",J399,0)</f>
        <v>0</v>
      </c>
      <c r="BF399" s="156">
        <f>IF(N399="snížená",J399,0)</f>
        <v>0</v>
      </c>
      <c r="BG399" s="156">
        <f>IF(N399="zákl. přenesená",J399,0)</f>
        <v>0</v>
      </c>
      <c r="BH399" s="156">
        <f>IF(N399="sníž. přenesená",J399,0)</f>
        <v>0</v>
      </c>
      <c r="BI399" s="156">
        <f>IF(N399="nulová",J399,0)</f>
        <v>0</v>
      </c>
      <c r="BJ399" s="17" t="s">
        <v>80</v>
      </c>
      <c r="BK399" s="156">
        <f>ROUND(I399*H399,2)</f>
        <v>0</v>
      </c>
      <c r="BL399" s="17" t="s">
        <v>129</v>
      </c>
      <c r="BM399" s="155" t="s">
        <v>489</v>
      </c>
    </row>
    <row r="400" spans="2:65" s="1" customFormat="1" ht="19.5">
      <c r="B400" s="32"/>
      <c r="D400" s="157" t="s">
        <v>125</v>
      </c>
      <c r="F400" s="158" t="s">
        <v>490</v>
      </c>
      <c r="I400" s="88"/>
      <c r="L400" s="32"/>
      <c r="M400" s="159"/>
      <c r="N400" s="52"/>
      <c r="O400" s="52"/>
      <c r="P400" s="52"/>
      <c r="Q400" s="52"/>
      <c r="R400" s="52"/>
      <c r="S400" s="52"/>
      <c r="T400" s="53"/>
      <c r="AT400" s="17" t="s">
        <v>125</v>
      </c>
      <c r="AU400" s="17" t="s">
        <v>82</v>
      </c>
    </row>
    <row r="401" spans="2:65" s="11" customFormat="1" ht="25.9" customHeight="1">
      <c r="B401" s="130"/>
      <c r="D401" s="131" t="s">
        <v>71</v>
      </c>
      <c r="E401" s="132" t="s">
        <v>491</v>
      </c>
      <c r="F401" s="132" t="s">
        <v>492</v>
      </c>
      <c r="I401" s="133"/>
      <c r="J401" s="134">
        <f>BK401</f>
        <v>118117.35</v>
      </c>
      <c r="L401" s="130"/>
      <c r="M401" s="135"/>
      <c r="N401" s="136"/>
      <c r="O401" s="136"/>
      <c r="P401" s="137">
        <f>P402+P475+P508+P521+P558+P610+P664</f>
        <v>0</v>
      </c>
      <c r="Q401" s="136"/>
      <c r="R401" s="137">
        <f>R402+R475+R508+R521+R558+R610+R664</f>
        <v>27.763632130000001</v>
      </c>
      <c r="S401" s="136"/>
      <c r="T401" s="138">
        <f>T402+T475+T508+T521+T558+T610+T664</f>
        <v>0.51591600000000004</v>
      </c>
      <c r="AR401" s="131" t="s">
        <v>82</v>
      </c>
      <c r="AT401" s="139" t="s">
        <v>71</v>
      </c>
      <c r="AU401" s="139" t="s">
        <v>72</v>
      </c>
      <c r="AY401" s="131" t="s">
        <v>115</v>
      </c>
      <c r="BK401" s="140">
        <f>BK402+BK475+BK508+BK521+BK558+BK610+BK664</f>
        <v>118117.35</v>
      </c>
    </row>
    <row r="402" spans="2:65" s="11" customFormat="1" ht="22.9" customHeight="1">
      <c r="B402" s="130"/>
      <c r="D402" s="131" t="s">
        <v>71</v>
      </c>
      <c r="E402" s="141" t="s">
        <v>493</v>
      </c>
      <c r="F402" s="141" t="s">
        <v>494</v>
      </c>
      <c r="I402" s="133"/>
      <c r="J402" s="142">
        <f>BK402</f>
        <v>0</v>
      </c>
      <c r="L402" s="130"/>
      <c r="M402" s="135"/>
      <c r="N402" s="136"/>
      <c r="O402" s="136"/>
      <c r="P402" s="137">
        <f>SUM(P403:P474)</f>
        <v>0</v>
      </c>
      <c r="Q402" s="136"/>
      <c r="R402" s="137">
        <f>SUM(R403:R474)</f>
        <v>2.6136374099999999</v>
      </c>
      <c r="S402" s="136"/>
      <c r="T402" s="138">
        <f>SUM(T403:T474)</f>
        <v>0.51591600000000004</v>
      </c>
      <c r="AR402" s="131" t="s">
        <v>82</v>
      </c>
      <c r="AT402" s="139" t="s">
        <v>71</v>
      </c>
      <c r="AU402" s="139" t="s">
        <v>80</v>
      </c>
      <c r="AY402" s="131" t="s">
        <v>115</v>
      </c>
      <c r="BK402" s="140">
        <f>SUM(BK403:BK474)</f>
        <v>0</v>
      </c>
    </row>
    <row r="403" spans="2:65" s="1" customFormat="1" ht="16.5" customHeight="1">
      <c r="B403" s="143"/>
      <c r="C403" s="144" t="s">
        <v>495</v>
      </c>
      <c r="D403" s="144" t="s">
        <v>118</v>
      </c>
      <c r="E403" s="145" t="s">
        <v>496</v>
      </c>
      <c r="F403" s="146" t="s">
        <v>497</v>
      </c>
      <c r="G403" s="147" t="s">
        <v>190</v>
      </c>
      <c r="H403" s="148">
        <v>128.97900000000001</v>
      </c>
      <c r="I403" s="149"/>
      <c r="J403" s="150">
        <f>ROUND(I403*H403,2)</f>
        <v>0</v>
      </c>
      <c r="K403" s="146" t="s">
        <v>122</v>
      </c>
      <c r="L403" s="32"/>
      <c r="M403" s="151" t="s">
        <v>3</v>
      </c>
      <c r="N403" s="152" t="s">
        <v>43</v>
      </c>
      <c r="O403" s="52"/>
      <c r="P403" s="153">
        <f>O403*H403</f>
        <v>0</v>
      </c>
      <c r="Q403" s="153">
        <v>0</v>
      </c>
      <c r="R403" s="153">
        <f>Q403*H403</f>
        <v>0</v>
      </c>
      <c r="S403" s="153">
        <v>0</v>
      </c>
      <c r="T403" s="154">
        <f>S403*H403</f>
        <v>0</v>
      </c>
      <c r="AR403" s="155" t="s">
        <v>290</v>
      </c>
      <c r="AT403" s="155" t="s">
        <v>118</v>
      </c>
      <c r="AU403" s="155" t="s">
        <v>82</v>
      </c>
      <c r="AY403" s="17" t="s">
        <v>115</v>
      </c>
      <c r="BE403" s="156">
        <f>IF(N403="základní",J403,0)</f>
        <v>0</v>
      </c>
      <c r="BF403" s="156">
        <f>IF(N403="snížená",J403,0)</f>
        <v>0</v>
      </c>
      <c r="BG403" s="156">
        <f>IF(N403="zákl. přenesená",J403,0)</f>
        <v>0</v>
      </c>
      <c r="BH403" s="156">
        <f>IF(N403="sníž. přenesená",J403,0)</f>
        <v>0</v>
      </c>
      <c r="BI403" s="156">
        <f>IF(N403="nulová",J403,0)</f>
        <v>0</v>
      </c>
      <c r="BJ403" s="17" t="s">
        <v>80</v>
      </c>
      <c r="BK403" s="156">
        <f>ROUND(I403*H403,2)</f>
        <v>0</v>
      </c>
      <c r="BL403" s="17" t="s">
        <v>290</v>
      </c>
      <c r="BM403" s="155" t="s">
        <v>498</v>
      </c>
    </row>
    <row r="404" spans="2:65" s="1" customFormat="1">
      <c r="B404" s="32"/>
      <c r="D404" s="157" t="s">
        <v>125</v>
      </c>
      <c r="F404" s="158" t="s">
        <v>499</v>
      </c>
      <c r="I404" s="88"/>
      <c r="L404" s="32"/>
      <c r="M404" s="159"/>
      <c r="N404" s="52"/>
      <c r="O404" s="52"/>
      <c r="P404" s="52"/>
      <c r="Q404" s="52"/>
      <c r="R404" s="52"/>
      <c r="S404" s="52"/>
      <c r="T404" s="53"/>
      <c r="AT404" s="17" t="s">
        <v>125</v>
      </c>
      <c r="AU404" s="17" t="s">
        <v>82</v>
      </c>
    </row>
    <row r="405" spans="2:65" s="12" customFormat="1">
      <c r="B405" s="160"/>
      <c r="D405" s="157" t="s">
        <v>126</v>
      </c>
      <c r="E405" s="161" t="s">
        <v>3</v>
      </c>
      <c r="F405" s="162" t="s">
        <v>234</v>
      </c>
      <c r="H405" s="161" t="s">
        <v>3</v>
      </c>
      <c r="I405" s="163"/>
      <c r="L405" s="160"/>
      <c r="M405" s="164"/>
      <c r="N405" s="165"/>
      <c r="O405" s="165"/>
      <c r="P405" s="165"/>
      <c r="Q405" s="165"/>
      <c r="R405" s="165"/>
      <c r="S405" s="165"/>
      <c r="T405" s="166"/>
      <c r="AT405" s="161" t="s">
        <v>126</v>
      </c>
      <c r="AU405" s="161" t="s">
        <v>82</v>
      </c>
      <c r="AV405" s="12" t="s">
        <v>80</v>
      </c>
      <c r="AW405" s="12" t="s">
        <v>33</v>
      </c>
      <c r="AX405" s="12" t="s">
        <v>72</v>
      </c>
      <c r="AY405" s="161" t="s">
        <v>115</v>
      </c>
    </row>
    <row r="406" spans="2:65" s="13" customFormat="1">
      <c r="B406" s="167"/>
      <c r="D406" s="157" t="s">
        <v>126</v>
      </c>
      <c r="E406" s="168" t="s">
        <v>3</v>
      </c>
      <c r="F406" s="169" t="s">
        <v>267</v>
      </c>
      <c r="H406" s="170">
        <v>10.83</v>
      </c>
      <c r="I406" s="171"/>
      <c r="L406" s="167"/>
      <c r="M406" s="172"/>
      <c r="N406" s="173"/>
      <c r="O406" s="173"/>
      <c r="P406" s="173"/>
      <c r="Q406" s="173"/>
      <c r="R406" s="173"/>
      <c r="S406" s="173"/>
      <c r="T406" s="174"/>
      <c r="AT406" s="168" t="s">
        <v>126</v>
      </c>
      <c r="AU406" s="168" t="s">
        <v>82</v>
      </c>
      <c r="AV406" s="13" t="s">
        <v>82</v>
      </c>
      <c r="AW406" s="13" t="s">
        <v>33</v>
      </c>
      <c r="AX406" s="13" t="s">
        <v>72</v>
      </c>
      <c r="AY406" s="168" t="s">
        <v>115</v>
      </c>
    </row>
    <row r="407" spans="2:65" s="13" customFormat="1">
      <c r="B407" s="167"/>
      <c r="D407" s="157" t="s">
        <v>126</v>
      </c>
      <c r="E407" s="168" t="s">
        <v>3</v>
      </c>
      <c r="F407" s="169" t="s">
        <v>268</v>
      </c>
      <c r="H407" s="170">
        <v>17.231000000000002</v>
      </c>
      <c r="I407" s="171"/>
      <c r="L407" s="167"/>
      <c r="M407" s="172"/>
      <c r="N407" s="173"/>
      <c r="O407" s="173"/>
      <c r="P407" s="173"/>
      <c r="Q407" s="173"/>
      <c r="R407" s="173"/>
      <c r="S407" s="173"/>
      <c r="T407" s="174"/>
      <c r="AT407" s="168" t="s">
        <v>126</v>
      </c>
      <c r="AU407" s="168" t="s">
        <v>82</v>
      </c>
      <c r="AV407" s="13" t="s">
        <v>82</v>
      </c>
      <c r="AW407" s="13" t="s">
        <v>33</v>
      </c>
      <c r="AX407" s="13" t="s">
        <v>72</v>
      </c>
      <c r="AY407" s="168" t="s">
        <v>115</v>
      </c>
    </row>
    <row r="408" spans="2:65" s="13" customFormat="1">
      <c r="B408" s="167"/>
      <c r="D408" s="157" t="s">
        <v>126</v>
      </c>
      <c r="E408" s="168" t="s">
        <v>3</v>
      </c>
      <c r="F408" s="169" t="s">
        <v>269</v>
      </c>
      <c r="H408" s="170">
        <v>86.91</v>
      </c>
      <c r="I408" s="171"/>
      <c r="L408" s="167"/>
      <c r="M408" s="172"/>
      <c r="N408" s="173"/>
      <c r="O408" s="173"/>
      <c r="P408" s="173"/>
      <c r="Q408" s="173"/>
      <c r="R408" s="173"/>
      <c r="S408" s="173"/>
      <c r="T408" s="174"/>
      <c r="AT408" s="168" t="s">
        <v>126</v>
      </c>
      <c r="AU408" s="168" t="s">
        <v>82</v>
      </c>
      <c r="AV408" s="13" t="s">
        <v>82</v>
      </c>
      <c r="AW408" s="13" t="s">
        <v>33</v>
      </c>
      <c r="AX408" s="13" t="s">
        <v>72</v>
      </c>
      <c r="AY408" s="168" t="s">
        <v>115</v>
      </c>
    </row>
    <row r="409" spans="2:65" s="13" customFormat="1">
      <c r="B409" s="167"/>
      <c r="D409" s="157" t="s">
        <v>126</v>
      </c>
      <c r="E409" s="168" t="s">
        <v>3</v>
      </c>
      <c r="F409" s="169" t="s">
        <v>270</v>
      </c>
      <c r="H409" s="170">
        <v>14.007999999999999</v>
      </c>
      <c r="I409" s="171"/>
      <c r="L409" s="167"/>
      <c r="M409" s="172"/>
      <c r="N409" s="173"/>
      <c r="O409" s="173"/>
      <c r="P409" s="173"/>
      <c r="Q409" s="173"/>
      <c r="R409" s="173"/>
      <c r="S409" s="173"/>
      <c r="T409" s="174"/>
      <c r="AT409" s="168" t="s">
        <v>126</v>
      </c>
      <c r="AU409" s="168" t="s">
        <v>82</v>
      </c>
      <c r="AV409" s="13" t="s">
        <v>82</v>
      </c>
      <c r="AW409" s="13" t="s">
        <v>33</v>
      </c>
      <c r="AX409" s="13" t="s">
        <v>72</v>
      </c>
      <c r="AY409" s="168" t="s">
        <v>115</v>
      </c>
    </row>
    <row r="410" spans="2:65" s="14" customFormat="1">
      <c r="B410" s="175"/>
      <c r="D410" s="157" t="s">
        <v>126</v>
      </c>
      <c r="E410" s="176" t="s">
        <v>3</v>
      </c>
      <c r="F410" s="177" t="s">
        <v>128</v>
      </c>
      <c r="H410" s="178">
        <v>128.97900000000001</v>
      </c>
      <c r="I410" s="179"/>
      <c r="L410" s="175"/>
      <c r="M410" s="180"/>
      <c r="N410" s="181"/>
      <c r="O410" s="181"/>
      <c r="P410" s="181"/>
      <c r="Q410" s="181"/>
      <c r="R410" s="181"/>
      <c r="S410" s="181"/>
      <c r="T410" s="182"/>
      <c r="AT410" s="176" t="s">
        <v>126</v>
      </c>
      <c r="AU410" s="176" t="s">
        <v>82</v>
      </c>
      <c r="AV410" s="14" t="s">
        <v>129</v>
      </c>
      <c r="AW410" s="14" t="s">
        <v>33</v>
      </c>
      <c r="AX410" s="14" t="s">
        <v>80</v>
      </c>
      <c r="AY410" s="176" t="s">
        <v>115</v>
      </c>
    </row>
    <row r="411" spans="2:65" s="1" customFormat="1" ht="16.5" customHeight="1">
      <c r="B411" s="143"/>
      <c r="C411" s="144" t="s">
        <v>500</v>
      </c>
      <c r="D411" s="144" t="s">
        <v>118</v>
      </c>
      <c r="E411" s="145" t="s">
        <v>501</v>
      </c>
      <c r="F411" s="146" t="s">
        <v>502</v>
      </c>
      <c r="G411" s="147" t="s">
        <v>190</v>
      </c>
      <c r="H411" s="148">
        <v>49.353000000000002</v>
      </c>
      <c r="I411" s="149"/>
      <c r="J411" s="150">
        <f>ROUND(I411*H411,2)</f>
        <v>0</v>
      </c>
      <c r="K411" s="146" t="s">
        <v>122</v>
      </c>
      <c r="L411" s="32"/>
      <c r="M411" s="151" t="s">
        <v>3</v>
      </c>
      <c r="N411" s="152" t="s">
        <v>43</v>
      </c>
      <c r="O411" s="52"/>
      <c r="P411" s="153">
        <f>O411*H411</f>
        <v>0</v>
      </c>
      <c r="Q411" s="153">
        <v>0</v>
      </c>
      <c r="R411" s="153">
        <f>Q411*H411</f>
        <v>0</v>
      </c>
      <c r="S411" s="153">
        <v>0</v>
      </c>
      <c r="T411" s="154">
        <f>S411*H411</f>
        <v>0</v>
      </c>
      <c r="AR411" s="155" t="s">
        <v>290</v>
      </c>
      <c r="AT411" s="155" t="s">
        <v>118</v>
      </c>
      <c r="AU411" s="155" t="s">
        <v>82</v>
      </c>
      <c r="AY411" s="17" t="s">
        <v>115</v>
      </c>
      <c r="BE411" s="156">
        <f>IF(N411="základní",J411,0)</f>
        <v>0</v>
      </c>
      <c r="BF411" s="156">
        <f>IF(N411="snížená",J411,0)</f>
        <v>0</v>
      </c>
      <c r="BG411" s="156">
        <f>IF(N411="zákl. přenesená",J411,0)</f>
        <v>0</v>
      </c>
      <c r="BH411" s="156">
        <f>IF(N411="sníž. přenesená",J411,0)</f>
        <v>0</v>
      </c>
      <c r="BI411" s="156">
        <f>IF(N411="nulová",J411,0)</f>
        <v>0</v>
      </c>
      <c r="BJ411" s="17" t="s">
        <v>80</v>
      </c>
      <c r="BK411" s="156">
        <f>ROUND(I411*H411,2)</f>
        <v>0</v>
      </c>
      <c r="BL411" s="17" t="s">
        <v>290</v>
      </c>
      <c r="BM411" s="155" t="s">
        <v>503</v>
      </c>
    </row>
    <row r="412" spans="2:65" s="1" customFormat="1">
      <c r="B412" s="32"/>
      <c r="D412" s="157" t="s">
        <v>125</v>
      </c>
      <c r="F412" s="158" t="s">
        <v>504</v>
      </c>
      <c r="I412" s="88"/>
      <c r="L412" s="32"/>
      <c r="M412" s="159"/>
      <c r="N412" s="52"/>
      <c r="O412" s="52"/>
      <c r="P412" s="52"/>
      <c r="Q412" s="52"/>
      <c r="R412" s="52"/>
      <c r="S412" s="52"/>
      <c r="T412" s="53"/>
      <c r="AT412" s="17" t="s">
        <v>125</v>
      </c>
      <c r="AU412" s="17" t="s">
        <v>82</v>
      </c>
    </row>
    <row r="413" spans="2:65" s="12" customFormat="1">
      <c r="B413" s="160"/>
      <c r="D413" s="157" t="s">
        <v>126</v>
      </c>
      <c r="E413" s="161" t="s">
        <v>3</v>
      </c>
      <c r="F413" s="162" t="s">
        <v>193</v>
      </c>
      <c r="H413" s="161" t="s">
        <v>3</v>
      </c>
      <c r="I413" s="163"/>
      <c r="L413" s="160"/>
      <c r="M413" s="164"/>
      <c r="N413" s="165"/>
      <c r="O413" s="165"/>
      <c r="P413" s="165"/>
      <c r="Q413" s="165"/>
      <c r="R413" s="165"/>
      <c r="S413" s="165"/>
      <c r="T413" s="166"/>
      <c r="AT413" s="161" t="s">
        <v>126</v>
      </c>
      <c r="AU413" s="161" t="s">
        <v>82</v>
      </c>
      <c r="AV413" s="12" t="s">
        <v>80</v>
      </c>
      <c r="AW413" s="12" t="s">
        <v>33</v>
      </c>
      <c r="AX413" s="12" t="s">
        <v>72</v>
      </c>
      <c r="AY413" s="161" t="s">
        <v>115</v>
      </c>
    </row>
    <row r="414" spans="2:65" s="12" customFormat="1">
      <c r="B414" s="160"/>
      <c r="D414" s="157" t="s">
        <v>126</v>
      </c>
      <c r="E414" s="161" t="s">
        <v>3</v>
      </c>
      <c r="F414" s="162" t="s">
        <v>197</v>
      </c>
      <c r="H414" s="161" t="s">
        <v>3</v>
      </c>
      <c r="I414" s="163"/>
      <c r="L414" s="160"/>
      <c r="M414" s="164"/>
      <c r="N414" s="165"/>
      <c r="O414" s="165"/>
      <c r="P414" s="165"/>
      <c r="Q414" s="165"/>
      <c r="R414" s="165"/>
      <c r="S414" s="165"/>
      <c r="T414" s="166"/>
      <c r="AT414" s="161" t="s">
        <v>126</v>
      </c>
      <c r="AU414" s="161" t="s">
        <v>82</v>
      </c>
      <c r="AV414" s="12" t="s">
        <v>80</v>
      </c>
      <c r="AW414" s="12" t="s">
        <v>33</v>
      </c>
      <c r="AX414" s="12" t="s">
        <v>72</v>
      </c>
      <c r="AY414" s="161" t="s">
        <v>115</v>
      </c>
    </row>
    <row r="415" spans="2:65" s="13" customFormat="1">
      <c r="B415" s="167"/>
      <c r="D415" s="157" t="s">
        <v>126</v>
      </c>
      <c r="E415" s="168" t="s">
        <v>3</v>
      </c>
      <c r="F415" s="169" t="s">
        <v>198</v>
      </c>
      <c r="H415" s="170">
        <v>18.263000000000002</v>
      </c>
      <c r="I415" s="171"/>
      <c r="L415" s="167"/>
      <c r="M415" s="172"/>
      <c r="N415" s="173"/>
      <c r="O415" s="173"/>
      <c r="P415" s="173"/>
      <c r="Q415" s="173"/>
      <c r="R415" s="173"/>
      <c r="S415" s="173"/>
      <c r="T415" s="174"/>
      <c r="AT415" s="168" t="s">
        <v>126</v>
      </c>
      <c r="AU415" s="168" t="s">
        <v>82</v>
      </c>
      <c r="AV415" s="13" t="s">
        <v>82</v>
      </c>
      <c r="AW415" s="13" t="s">
        <v>33</v>
      </c>
      <c r="AX415" s="13" t="s">
        <v>72</v>
      </c>
      <c r="AY415" s="168" t="s">
        <v>115</v>
      </c>
    </row>
    <row r="416" spans="2:65" s="13" customFormat="1">
      <c r="B416" s="167"/>
      <c r="D416" s="157" t="s">
        <v>126</v>
      </c>
      <c r="E416" s="168" t="s">
        <v>3</v>
      </c>
      <c r="F416" s="169" t="s">
        <v>199</v>
      </c>
      <c r="H416" s="170">
        <v>23.54</v>
      </c>
      <c r="I416" s="171"/>
      <c r="L416" s="167"/>
      <c r="M416" s="172"/>
      <c r="N416" s="173"/>
      <c r="O416" s="173"/>
      <c r="P416" s="173"/>
      <c r="Q416" s="173"/>
      <c r="R416" s="173"/>
      <c r="S416" s="173"/>
      <c r="T416" s="174"/>
      <c r="AT416" s="168" t="s">
        <v>126</v>
      </c>
      <c r="AU416" s="168" t="s">
        <v>82</v>
      </c>
      <c r="AV416" s="13" t="s">
        <v>82</v>
      </c>
      <c r="AW416" s="13" t="s">
        <v>33</v>
      </c>
      <c r="AX416" s="13" t="s">
        <v>72</v>
      </c>
      <c r="AY416" s="168" t="s">
        <v>115</v>
      </c>
    </row>
    <row r="417" spans="2:65" s="13" customFormat="1">
      <c r="B417" s="167"/>
      <c r="D417" s="157" t="s">
        <v>126</v>
      </c>
      <c r="E417" s="168" t="s">
        <v>3</v>
      </c>
      <c r="F417" s="169" t="s">
        <v>200</v>
      </c>
      <c r="H417" s="170">
        <v>7.55</v>
      </c>
      <c r="I417" s="171"/>
      <c r="L417" s="167"/>
      <c r="M417" s="172"/>
      <c r="N417" s="173"/>
      <c r="O417" s="173"/>
      <c r="P417" s="173"/>
      <c r="Q417" s="173"/>
      <c r="R417" s="173"/>
      <c r="S417" s="173"/>
      <c r="T417" s="174"/>
      <c r="AT417" s="168" t="s">
        <v>126</v>
      </c>
      <c r="AU417" s="168" t="s">
        <v>82</v>
      </c>
      <c r="AV417" s="13" t="s">
        <v>82</v>
      </c>
      <c r="AW417" s="13" t="s">
        <v>33</v>
      </c>
      <c r="AX417" s="13" t="s">
        <v>72</v>
      </c>
      <c r="AY417" s="168" t="s">
        <v>115</v>
      </c>
    </row>
    <row r="418" spans="2:65" s="14" customFormat="1">
      <c r="B418" s="175"/>
      <c r="D418" s="157" t="s">
        <v>126</v>
      </c>
      <c r="E418" s="176" t="s">
        <v>3</v>
      </c>
      <c r="F418" s="177" t="s">
        <v>128</v>
      </c>
      <c r="H418" s="178">
        <v>49.353000000000002</v>
      </c>
      <c r="I418" s="179"/>
      <c r="L418" s="175"/>
      <c r="M418" s="180"/>
      <c r="N418" s="181"/>
      <c r="O418" s="181"/>
      <c r="P418" s="181"/>
      <c r="Q418" s="181"/>
      <c r="R418" s="181"/>
      <c r="S418" s="181"/>
      <c r="T418" s="182"/>
      <c r="AT418" s="176" t="s">
        <v>126</v>
      </c>
      <c r="AU418" s="176" t="s">
        <v>82</v>
      </c>
      <c r="AV418" s="14" t="s">
        <v>129</v>
      </c>
      <c r="AW418" s="14" t="s">
        <v>33</v>
      </c>
      <c r="AX418" s="14" t="s">
        <v>80</v>
      </c>
      <c r="AY418" s="176" t="s">
        <v>115</v>
      </c>
    </row>
    <row r="419" spans="2:65" s="1" customFormat="1" ht="16.5" customHeight="1">
      <c r="B419" s="143"/>
      <c r="C419" s="186" t="s">
        <v>505</v>
      </c>
      <c r="D419" s="186" t="s">
        <v>506</v>
      </c>
      <c r="E419" s="187" t="s">
        <v>507</v>
      </c>
      <c r="F419" s="188" t="s">
        <v>508</v>
      </c>
      <c r="G419" s="189" t="s">
        <v>253</v>
      </c>
      <c r="H419" s="190">
        <v>5.1999999999999998E-2</v>
      </c>
      <c r="I419" s="191"/>
      <c r="J419" s="192">
        <f>ROUND(I419*H419,2)</f>
        <v>0</v>
      </c>
      <c r="K419" s="188" t="s">
        <v>122</v>
      </c>
      <c r="L419" s="193"/>
      <c r="M419" s="194" t="s">
        <v>3</v>
      </c>
      <c r="N419" s="195" t="s">
        <v>43</v>
      </c>
      <c r="O419" s="52"/>
      <c r="P419" s="153">
        <f>O419*H419</f>
        <v>0</v>
      </c>
      <c r="Q419" s="153">
        <v>1</v>
      </c>
      <c r="R419" s="153">
        <f>Q419*H419</f>
        <v>5.1999999999999998E-2</v>
      </c>
      <c r="S419" s="153">
        <v>0</v>
      </c>
      <c r="T419" s="154">
        <f>S419*H419</f>
        <v>0</v>
      </c>
      <c r="AR419" s="155" t="s">
        <v>397</v>
      </c>
      <c r="AT419" s="155" t="s">
        <v>506</v>
      </c>
      <c r="AU419" s="155" t="s">
        <v>82</v>
      </c>
      <c r="AY419" s="17" t="s">
        <v>115</v>
      </c>
      <c r="BE419" s="156">
        <f>IF(N419="základní",J419,0)</f>
        <v>0</v>
      </c>
      <c r="BF419" s="156">
        <f>IF(N419="snížená",J419,0)</f>
        <v>0</v>
      </c>
      <c r="BG419" s="156">
        <f>IF(N419="zákl. přenesená",J419,0)</f>
        <v>0</v>
      </c>
      <c r="BH419" s="156">
        <f>IF(N419="sníž. přenesená",J419,0)</f>
        <v>0</v>
      </c>
      <c r="BI419" s="156">
        <f>IF(N419="nulová",J419,0)</f>
        <v>0</v>
      </c>
      <c r="BJ419" s="17" t="s">
        <v>80</v>
      </c>
      <c r="BK419" s="156">
        <f>ROUND(I419*H419,2)</f>
        <v>0</v>
      </c>
      <c r="BL419" s="17" t="s">
        <v>290</v>
      </c>
      <c r="BM419" s="155" t="s">
        <v>509</v>
      </c>
    </row>
    <row r="420" spans="2:65" s="1" customFormat="1">
      <c r="B420" s="32"/>
      <c r="D420" s="157" t="s">
        <v>125</v>
      </c>
      <c r="F420" s="158" t="s">
        <v>508</v>
      </c>
      <c r="I420" s="88"/>
      <c r="L420" s="32"/>
      <c r="M420" s="159"/>
      <c r="N420" s="52"/>
      <c r="O420" s="52"/>
      <c r="P420" s="52"/>
      <c r="Q420" s="52"/>
      <c r="R420" s="52"/>
      <c r="S420" s="52"/>
      <c r="T420" s="53"/>
      <c r="AT420" s="17" t="s">
        <v>125</v>
      </c>
      <c r="AU420" s="17" t="s">
        <v>82</v>
      </c>
    </row>
    <row r="421" spans="2:65" s="13" customFormat="1">
      <c r="B421" s="167"/>
      <c r="D421" s="157" t="s">
        <v>126</v>
      </c>
      <c r="E421" s="168" t="s">
        <v>3</v>
      </c>
      <c r="F421" s="169" t="s">
        <v>510</v>
      </c>
      <c r="H421" s="170">
        <v>3.6999999999999998E-2</v>
      </c>
      <c r="I421" s="171"/>
      <c r="L421" s="167"/>
      <c r="M421" s="172"/>
      <c r="N421" s="173"/>
      <c r="O421" s="173"/>
      <c r="P421" s="173"/>
      <c r="Q421" s="173"/>
      <c r="R421" s="173"/>
      <c r="S421" s="173"/>
      <c r="T421" s="174"/>
      <c r="AT421" s="168" t="s">
        <v>126</v>
      </c>
      <c r="AU421" s="168" t="s">
        <v>82</v>
      </c>
      <c r="AV421" s="13" t="s">
        <v>82</v>
      </c>
      <c r="AW421" s="13" t="s">
        <v>33</v>
      </c>
      <c r="AX421" s="13" t="s">
        <v>72</v>
      </c>
      <c r="AY421" s="168" t="s">
        <v>115</v>
      </c>
    </row>
    <row r="422" spans="2:65" s="13" customFormat="1">
      <c r="B422" s="167"/>
      <c r="D422" s="157" t="s">
        <v>126</v>
      </c>
      <c r="E422" s="168" t="s">
        <v>3</v>
      </c>
      <c r="F422" s="169" t="s">
        <v>511</v>
      </c>
      <c r="H422" s="170">
        <v>1.4999999999999999E-2</v>
      </c>
      <c r="I422" s="171"/>
      <c r="L422" s="167"/>
      <c r="M422" s="172"/>
      <c r="N422" s="173"/>
      <c r="O422" s="173"/>
      <c r="P422" s="173"/>
      <c r="Q422" s="173"/>
      <c r="R422" s="173"/>
      <c r="S422" s="173"/>
      <c r="T422" s="174"/>
      <c r="AT422" s="168" t="s">
        <v>126</v>
      </c>
      <c r="AU422" s="168" t="s">
        <v>82</v>
      </c>
      <c r="AV422" s="13" t="s">
        <v>82</v>
      </c>
      <c r="AW422" s="13" t="s">
        <v>33</v>
      </c>
      <c r="AX422" s="13" t="s">
        <v>72</v>
      </c>
      <c r="AY422" s="168" t="s">
        <v>115</v>
      </c>
    </row>
    <row r="423" spans="2:65" s="14" customFormat="1">
      <c r="B423" s="175"/>
      <c r="D423" s="157" t="s">
        <v>126</v>
      </c>
      <c r="E423" s="176" t="s">
        <v>3</v>
      </c>
      <c r="F423" s="177" t="s">
        <v>128</v>
      </c>
      <c r="H423" s="178">
        <v>5.1999999999999998E-2</v>
      </c>
      <c r="I423" s="179"/>
      <c r="L423" s="175"/>
      <c r="M423" s="180"/>
      <c r="N423" s="181"/>
      <c r="O423" s="181"/>
      <c r="P423" s="181"/>
      <c r="Q423" s="181"/>
      <c r="R423" s="181"/>
      <c r="S423" s="181"/>
      <c r="T423" s="182"/>
      <c r="AT423" s="176" t="s">
        <v>126</v>
      </c>
      <c r="AU423" s="176" t="s">
        <v>82</v>
      </c>
      <c r="AV423" s="14" t="s">
        <v>129</v>
      </c>
      <c r="AW423" s="14" t="s">
        <v>33</v>
      </c>
      <c r="AX423" s="14" t="s">
        <v>80</v>
      </c>
      <c r="AY423" s="176" t="s">
        <v>115</v>
      </c>
    </row>
    <row r="424" spans="2:65" s="1" customFormat="1" ht="16.5" customHeight="1">
      <c r="B424" s="143"/>
      <c r="C424" s="144" t="s">
        <v>512</v>
      </c>
      <c r="D424" s="144" t="s">
        <v>118</v>
      </c>
      <c r="E424" s="145" t="s">
        <v>513</v>
      </c>
      <c r="F424" s="146" t="s">
        <v>514</v>
      </c>
      <c r="G424" s="147" t="s">
        <v>190</v>
      </c>
      <c r="H424" s="148">
        <v>128.97900000000001</v>
      </c>
      <c r="I424" s="149"/>
      <c r="J424" s="150">
        <f>ROUND(I424*H424,2)</f>
        <v>0</v>
      </c>
      <c r="K424" s="146" t="s">
        <v>122</v>
      </c>
      <c r="L424" s="32"/>
      <c r="M424" s="151" t="s">
        <v>3</v>
      </c>
      <c r="N424" s="152" t="s">
        <v>43</v>
      </c>
      <c r="O424" s="52"/>
      <c r="P424" s="153">
        <f>O424*H424</f>
        <v>0</v>
      </c>
      <c r="Q424" s="153">
        <v>0</v>
      </c>
      <c r="R424" s="153">
        <f>Q424*H424</f>
        <v>0</v>
      </c>
      <c r="S424" s="153">
        <v>4.0000000000000001E-3</v>
      </c>
      <c r="T424" s="154">
        <f>S424*H424</f>
        <v>0.51591600000000004</v>
      </c>
      <c r="AR424" s="155" t="s">
        <v>290</v>
      </c>
      <c r="AT424" s="155" t="s">
        <v>118</v>
      </c>
      <c r="AU424" s="155" t="s">
        <v>82</v>
      </c>
      <c r="AY424" s="17" t="s">
        <v>115</v>
      </c>
      <c r="BE424" s="156">
        <f>IF(N424="základní",J424,0)</f>
        <v>0</v>
      </c>
      <c r="BF424" s="156">
        <f>IF(N424="snížená",J424,0)</f>
        <v>0</v>
      </c>
      <c r="BG424" s="156">
        <f>IF(N424="zákl. přenesená",J424,0)</f>
        <v>0</v>
      </c>
      <c r="BH424" s="156">
        <f>IF(N424="sníž. přenesená",J424,0)</f>
        <v>0</v>
      </c>
      <c r="BI424" s="156">
        <f>IF(N424="nulová",J424,0)</f>
        <v>0</v>
      </c>
      <c r="BJ424" s="17" t="s">
        <v>80</v>
      </c>
      <c r="BK424" s="156">
        <f>ROUND(I424*H424,2)</f>
        <v>0</v>
      </c>
      <c r="BL424" s="17" t="s">
        <v>290</v>
      </c>
      <c r="BM424" s="155" t="s">
        <v>515</v>
      </c>
    </row>
    <row r="425" spans="2:65" s="1" customFormat="1">
      <c r="B425" s="32"/>
      <c r="D425" s="157" t="s">
        <v>125</v>
      </c>
      <c r="F425" s="158" t="s">
        <v>516</v>
      </c>
      <c r="I425" s="88"/>
      <c r="L425" s="32"/>
      <c r="M425" s="159"/>
      <c r="N425" s="52"/>
      <c r="O425" s="52"/>
      <c r="P425" s="52"/>
      <c r="Q425" s="52"/>
      <c r="R425" s="52"/>
      <c r="S425" s="52"/>
      <c r="T425" s="53"/>
      <c r="AT425" s="17" t="s">
        <v>125</v>
      </c>
      <c r="AU425" s="17" t="s">
        <v>82</v>
      </c>
    </row>
    <row r="426" spans="2:65" s="12" customFormat="1">
      <c r="B426" s="160"/>
      <c r="D426" s="157" t="s">
        <v>126</v>
      </c>
      <c r="E426" s="161" t="s">
        <v>3</v>
      </c>
      <c r="F426" s="162" t="s">
        <v>222</v>
      </c>
      <c r="H426" s="161" t="s">
        <v>3</v>
      </c>
      <c r="I426" s="163"/>
      <c r="L426" s="160"/>
      <c r="M426" s="164"/>
      <c r="N426" s="165"/>
      <c r="O426" s="165"/>
      <c r="P426" s="165"/>
      <c r="Q426" s="165"/>
      <c r="R426" s="165"/>
      <c r="S426" s="165"/>
      <c r="T426" s="166"/>
      <c r="AT426" s="161" t="s">
        <v>126</v>
      </c>
      <c r="AU426" s="161" t="s">
        <v>82</v>
      </c>
      <c r="AV426" s="12" t="s">
        <v>80</v>
      </c>
      <c r="AW426" s="12" t="s">
        <v>33</v>
      </c>
      <c r="AX426" s="12" t="s">
        <v>72</v>
      </c>
      <c r="AY426" s="161" t="s">
        <v>115</v>
      </c>
    </row>
    <row r="427" spans="2:65" s="12" customFormat="1">
      <c r="B427" s="160"/>
      <c r="D427" s="157" t="s">
        <v>126</v>
      </c>
      <c r="E427" s="161" t="s">
        <v>3</v>
      </c>
      <c r="F427" s="162" t="s">
        <v>302</v>
      </c>
      <c r="H427" s="161" t="s">
        <v>3</v>
      </c>
      <c r="I427" s="163"/>
      <c r="L427" s="160"/>
      <c r="M427" s="164"/>
      <c r="N427" s="165"/>
      <c r="O427" s="165"/>
      <c r="P427" s="165"/>
      <c r="Q427" s="165"/>
      <c r="R427" s="165"/>
      <c r="S427" s="165"/>
      <c r="T427" s="166"/>
      <c r="AT427" s="161" t="s">
        <v>126</v>
      </c>
      <c r="AU427" s="161" t="s">
        <v>82</v>
      </c>
      <c r="AV427" s="12" t="s">
        <v>80</v>
      </c>
      <c r="AW427" s="12" t="s">
        <v>33</v>
      </c>
      <c r="AX427" s="12" t="s">
        <v>72</v>
      </c>
      <c r="AY427" s="161" t="s">
        <v>115</v>
      </c>
    </row>
    <row r="428" spans="2:65" s="13" customFormat="1">
      <c r="B428" s="167"/>
      <c r="D428" s="157" t="s">
        <v>126</v>
      </c>
      <c r="E428" s="168" t="s">
        <v>3</v>
      </c>
      <c r="F428" s="169" t="s">
        <v>267</v>
      </c>
      <c r="H428" s="170">
        <v>10.83</v>
      </c>
      <c r="I428" s="171"/>
      <c r="L428" s="167"/>
      <c r="M428" s="172"/>
      <c r="N428" s="173"/>
      <c r="O428" s="173"/>
      <c r="P428" s="173"/>
      <c r="Q428" s="173"/>
      <c r="R428" s="173"/>
      <c r="S428" s="173"/>
      <c r="T428" s="174"/>
      <c r="AT428" s="168" t="s">
        <v>126</v>
      </c>
      <c r="AU428" s="168" t="s">
        <v>82</v>
      </c>
      <c r="AV428" s="13" t="s">
        <v>82</v>
      </c>
      <c r="AW428" s="13" t="s">
        <v>33</v>
      </c>
      <c r="AX428" s="13" t="s">
        <v>72</v>
      </c>
      <c r="AY428" s="168" t="s">
        <v>115</v>
      </c>
    </row>
    <row r="429" spans="2:65" s="13" customFormat="1">
      <c r="B429" s="167"/>
      <c r="D429" s="157" t="s">
        <v>126</v>
      </c>
      <c r="E429" s="168" t="s">
        <v>3</v>
      </c>
      <c r="F429" s="169" t="s">
        <v>268</v>
      </c>
      <c r="H429" s="170">
        <v>17.231000000000002</v>
      </c>
      <c r="I429" s="171"/>
      <c r="L429" s="167"/>
      <c r="M429" s="172"/>
      <c r="N429" s="173"/>
      <c r="O429" s="173"/>
      <c r="P429" s="173"/>
      <c r="Q429" s="173"/>
      <c r="R429" s="173"/>
      <c r="S429" s="173"/>
      <c r="T429" s="174"/>
      <c r="AT429" s="168" t="s">
        <v>126</v>
      </c>
      <c r="AU429" s="168" t="s">
        <v>82</v>
      </c>
      <c r="AV429" s="13" t="s">
        <v>82</v>
      </c>
      <c r="AW429" s="13" t="s">
        <v>33</v>
      </c>
      <c r="AX429" s="13" t="s">
        <v>72</v>
      </c>
      <c r="AY429" s="168" t="s">
        <v>115</v>
      </c>
    </row>
    <row r="430" spans="2:65" s="13" customFormat="1">
      <c r="B430" s="167"/>
      <c r="D430" s="157" t="s">
        <v>126</v>
      </c>
      <c r="E430" s="168" t="s">
        <v>3</v>
      </c>
      <c r="F430" s="169" t="s">
        <v>269</v>
      </c>
      <c r="H430" s="170">
        <v>86.91</v>
      </c>
      <c r="I430" s="171"/>
      <c r="L430" s="167"/>
      <c r="M430" s="172"/>
      <c r="N430" s="173"/>
      <c r="O430" s="173"/>
      <c r="P430" s="173"/>
      <c r="Q430" s="173"/>
      <c r="R430" s="173"/>
      <c r="S430" s="173"/>
      <c r="T430" s="174"/>
      <c r="AT430" s="168" t="s">
        <v>126</v>
      </c>
      <c r="AU430" s="168" t="s">
        <v>82</v>
      </c>
      <c r="AV430" s="13" t="s">
        <v>82</v>
      </c>
      <c r="AW430" s="13" t="s">
        <v>33</v>
      </c>
      <c r="AX430" s="13" t="s">
        <v>72</v>
      </c>
      <c r="AY430" s="168" t="s">
        <v>115</v>
      </c>
    </row>
    <row r="431" spans="2:65" s="13" customFormat="1">
      <c r="B431" s="167"/>
      <c r="D431" s="157" t="s">
        <v>126</v>
      </c>
      <c r="E431" s="168" t="s">
        <v>3</v>
      </c>
      <c r="F431" s="169" t="s">
        <v>270</v>
      </c>
      <c r="H431" s="170">
        <v>14.007999999999999</v>
      </c>
      <c r="I431" s="171"/>
      <c r="L431" s="167"/>
      <c r="M431" s="172"/>
      <c r="N431" s="173"/>
      <c r="O431" s="173"/>
      <c r="P431" s="173"/>
      <c r="Q431" s="173"/>
      <c r="R431" s="173"/>
      <c r="S431" s="173"/>
      <c r="T431" s="174"/>
      <c r="AT431" s="168" t="s">
        <v>126</v>
      </c>
      <c r="AU431" s="168" t="s">
        <v>82</v>
      </c>
      <c r="AV431" s="13" t="s">
        <v>82</v>
      </c>
      <c r="AW431" s="13" t="s">
        <v>33</v>
      </c>
      <c r="AX431" s="13" t="s">
        <v>72</v>
      </c>
      <c r="AY431" s="168" t="s">
        <v>115</v>
      </c>
    </row>
    <row r="432" spans="2:65" s="14" customFormat="1">
      <c r="B432" s="175"/>
      <c r="D432" s="157" t="s">
        <v>126</v>
      </c>
      <c r="E432" s="176" t="s">
        <v>3</v>
      </c>
      <c r="F432" s="177" t="s">
        <v>128</v>
      </c>
      <c r="H432" s="178">
        <v>128.97900000000001</v>
      </c>
      <c r="I432" s="179"/>
      <c r="L432" s="175"/>
      <c r="M432" s="180"/>
      <c r="N432" s="181"/>
      <c r="O432" s="181"/>
      <c r="P432" s="181"/>
      <c r="Q432" s="181"/>
      <c r="R432" s="181"/>
      <c r="S432" s="181"/>
      <c r="T432" s="182"/>
      <c r="AT432" s="176" t="s">
        <v>126</v>
      </c>
      <c r="AU432" s="176" t="s">
        <v>82</v>
      </c>
      <c r="AV432" s="14" t="s">
        <v>129</v>
      </c>
      <c r="AW432" s="14" t="s">
        <v>33</v>
      </c>
      <c r="AX432" s="14" t="s">
        <v>80</v>
      </c>
      <c r="AY432" s="176" t="s">
        <v>115</v>
      </c>
    </row>
    <row r="433" spans="2:65" s="1" customFormat="1" ht="16.5" customHeight="1">
      <c r="B433" s="143"/>
      <c r="C433" s="144" t="s">
        <v>517</v>
      </c>
      <c r="D433" s="144" t="s">
        <v>118</v>
      </c>
      <c r="E433" s="145" t="s">
        <v>518</v>
      </c>
      <c r="F433" s="146" t="s">
        <v>519</v>
      </c>
      <c r="G433" s="147" t="s">
        <v>274</v>
      </c>
      <c r="H433" s="148">
        <v>98.704999999999998</v>
      </c>
      <c r="I433" s="149"/>
      <c r="J433" s="150">
        <f>ROUND(I433*H433,2)</f>
        <v>0</v>
      </c>
      <c r="K433" s="146" t="s">
        <v>122</v>
      </c>
      <c r="L433" s="32"/>
      <c r="M433" s="151" t="s">
        <v>3</v>
      </c>
      <c r="N433" s="152" t="s">
        <v>43</v>
      </c>
      <c r="O433" s="52"/>
      <c r="P433" s="153">
        <f>O433*H433</f>
        <v>0</v>
      </c>
      <c r="Q433" s="153">
        <v>0</v>
      </c>
      <c r="R433" s="153">
        <f>Q433*H433</f>
        <v>0</v>
      </c>
      <c r="S433" s="153">
        <v>0</v>
      </c>
      <c r="T433" s="154">
        <f>S433*H433</f>
        <v>0</v>
      </c>
      <c r="AR433" s="155" t="s">
        <v>290</v>
      </c>
      <c r="AT433" s="155" t="s">
        <v>118</v>
      </c>
      <c r="AU433" s="155" t="s">
        <v>82</v>
      </c>
      <c r="AY433" s="17" t="s">
        <v>115</v>
      </c>
      <c r="BE433" s="156">
        <f>IF(N433="základní",J433,0)</f>
        <v>0</v>
      </c>
      <c r="BF433" s="156">
        <f>IF(N433="snížená",J433,0)</f>
        <v>0</v>
      </c>
      <c r="BG433" s="156">
        <f>IF(N433="zákl. přenesená",J433,0)</f>
        <v>0</v>
      </c>
      <c r="BH433" s="156">
        <f>IF(N433="sníž. přenesená",J433,0)</f>
        <v>0</v>
      </c>
      <c r="BI433" s="156">
        <f>IF(N433="nulová",J433,0)</f>
        <v>0</v>
      </c>
      <c r="BJ433" s="17" t="s">
        <v>80</v>
      </c>
      <c r="BK433" s="156">
        <f>ROUND(I433*H433,2)</f>
        <v>0</v>
      </c>
      <c r="BL433" s="17" t="s">
        <v>290</v>
      </c>
      <c r="BM433" s="155" t="s">
        <v>520</v>
      </c>
    </row>
    <row r="434" spans="2:65" s="1" customFormat="1">
      <c r="B434" s="32"/>
      <c r="D434" s="157" t="s">
        <v>125</v>
      </c>
      <c r="F434" s="158" t="s">
        <v>521</v>
      </c>
      <c r="I434" s="88"/>
      <c r="L434" s="32"/>
      <c r="M434" s="159"/>
      <c r="N434" s="52"/>
      <c r="O434" s="52"/>
      <c r="P434" s="52"/>
      <c r="Q434" s="52"/>
      <c r="R434" s="52"/>
      <c r="S434" s="52"/>
      <c r="T434" s="53"/>
      <c r="AT434" s="17" t="s">
        <v>125</v>
      </c>
      <c r="AU434" s="17" t="s">
        <v>82</v>
      </c>
    </row>
    <row r="435" spans="2:65" s="12" customFormat="1">
      <c r="B435" s="160"/>
      <c r="D435" s="157" t="s">
        <v>126</v>
      </c>
      <c r="E435" s="161" t="s">
        <v>3</v>
      </c>
      <c r="F435" s="162" t="s">
        <v>193</v>
      </c>
      <c r="H435" s="161" t="s">
        <v>3</v>
      </c>
      <c r="I435" s="163"/>
      <c r="L435" s="160"/>
      <c r="M435" s="164"/>
      <c r="N435" s="165"/>
      <c r="O435" s="165"/>
      <c r="P435" s="165"/>
      <c r="Q435" s="165"/>
      <c r="R435" s="165"/>
      <c r="S435" s="165"/>
      <c r="T435" s="166"/>
      <c r="AT435" s="161" t="s">
        <v>126</v>
      </c>
      <c r="AU435" s="161" t="s">
        <v>82</v>
      </c>
      <c r="AV435" s="12" t="s">
        <v>80</v>
      </c>
      <c r="AW435" s="12" t="s">
        <v>33</v>
      </c>
      <c r="AX435" s="12" t="s">
        <v>72</v>
      </c>
      <c r="AY435" s="161" t="s">
        <v>115</v>
      </c>
    </row>
    <row r="436" spans="2:65" s="13" customFormat="1">
      <c r="B436" s="167"/>
      <c r="D436" s="157" t="s">
        <v>126</v>
      </c>
      <c r="E436" s="168" t="s">
        <v>3</v>
      </c>
      <c r="F436" s="169" t="s">
        <v>522</v>
      </c>
      <c r="H436" s="170">
        <v>36.524999999999999</v>
      </c>
      <c r="I436" s="171"/>
      <c r="L436" s="167"/>
      <c r="M436" s="172"/>
      <c r="N436" s="173"/>
      <c r="O436" s="173"/>
      <c r="P436" s="173"/>
      <c r="Q436" s="173"/>
      <c r="R436" s="173"/>
      <c r="S436" s="173"/>
      <c r="T436" s="174"/>
      <c r="AT436" s="168" t="s">
        <v>126</v>
      </c>
      <c r="AU436" s="168" t="s">
        <v>82</v>
      </c>
      <c r="AV436" s="13" t="s">
        <v>82</v>
      </c>
      <c r="AW436" s="13" t="s">
        <v>33</v>
      </c>
      <c r="AX436" s="13" t="s">
        <v>72</v>
      </c>
      <c r="AY436" s="168" t="s">
        <v>115</v>
      </c>
    </row>
    <row r="437" spans="2:65" s="13" customFormat="1">
      <c r="B437" s="167"/>
      <c r="D437" s="157" t="s">
        <v>126</v>
      </c>
      <c r="E437" s="168" t="s">
        <v>3</v>
      </c>
      <c r="F437" s="169" t="s">
        <v>523</v>
      </c>
      <c r="H437" s="170">
        <v>47.08</v>
      </c>
      <c r="I437" s="171"/>
      <c r="L437" s="167"/>
      <c r="M437" s="172"/>
      <c r="N437" s="173"/>
      <c r="O437" s="173"/>
      <c r="P437" s="173"/>
      <c r="Q437" s="173"/>
      <c r="R437" s="173"/>
      <c r="S437" s="173"/>
      <c r="T437" s="174"/>
      <c r="AT437" s="168" t="s">
        <v>126</v>
      </c>
      <c r="AU437" s="168" t="s">
        <v>82</v>
      </c>
      <c r="AV437" s="13" t="s">
        <v>82</v>
      </c>
      <c r="AW437" s="13" t="s">
        <v>33</v>
      </c>
      <c r="AX437" s="13" t="s">
        <v>72</v>
      </c>
      <c r="AY437" s="168" t="s">
        <v>115</v>
      </c>
    </row>
    <row r="438" spans="2:65" s="13" customFormat="1">
      <c r="B438" s="167"/>
      <c r="D438" s="157" t="s">
        <v>126</v>
      </c>
      <c r="E438" s="168" t="s">
        <v>3</v>
      </c>
      <c r="F438" s="169" t="s">
        <v>524</v>
      </c>
      <c r="H438" s="170">
        <v>15.1</v>
      </c>
      <c r="I438" s="171"/>
      <c r="L438" s="167"/>
      <c r="M438" s="172"/>
      <c r="N438" s="173"/>
      <c r="O438" s="173"/>
      <c r="P438" s="173"/>
      <c r="Q438" s="173"/>
      <c r="R438" s="173"/>
      <c r="S438" s="173"/>
      <c r="T438" s="174"/>
      <c r="AT438" s="168" t="s">
        <v>126</v>
      </c>
      <c r="AU438" s="168" t="s">
        <v>82</v>
      </c>
      <c r="AV438" s="13" t="s">
        <v>82</v>
      </c>
      <c r="AW438" s="13" t="s">
        <v>33</v>
      </c>
      <c r="AX438" s="13" t="s">
        <v>72</v>
      </c>
      <c r="AY438" s="168" t="s">
        <v>115</v>
      </c>
    </row>
    <row r="439" spans="2:65" s="14" customFormat="1">
      <c r="B439" s="175"/>
      <c r="D439" s="157" t="s">
        <v>126</v>
      </c>
      <c r="E439" s="176" t="s">
        <v>3</v>
      </c>
      <c r="F439" s="177" t="s">
        <v>128</v>
      </c>
      <c r="H439" s="178">
        <v>98.704999999999998</v>
      </c>
      <c r="I439" s="179"/>
      <c r="L439" s="175"/>
      <c r="M439" s="180"/>
      <c r="N439" s="181"/>
      <c r="O439" s="181"/>
      <c r="P439" s="181"/>
      <c r="Q439" s="181"/>
      <c r="R439" s="181"/>
      <c r="S439" s="181"/>
      <c r="T439" s="182"/>
      <c r="AT439" s="176" t="s">
        <v>126</v>
      </c>
      <c r="AU439" s="176" t="s">
        <v>82</v>
      </c>
      <c r="AV439" s="14" t="s">
        <v>129</v>
      </c>
      <c r="AW439" s="14" t="s">
        <v>33</v>
      </c>
      <c r="AX439" s="14" t="s">
        <v>80</v>
      </c>
      <c r="AY439" s="176" t="s">
        <v>115</v>
      </c>
    </row>
    <row r="440" spans="2:65" s="1" customFormat="1" ht="16.5" customHeight="1">
      <c r="B440" s="143"/>
      <c r="C440" s="186" t="s">
        <v>525</v>
      </c>
      <c r="D440" s="186" t="s">
        <v>506</v>
      </c>
      <c r="E440" s="187" t="s">
        <v>526</v>
      </c>
      <c r="F440" s="188" t="s">
        <v>527</v>
      </c>
      <c r="G440" s="189" t="s">
        <v>274</v>
      </c>
      <c r="H440" s="190">
        <v>118.446</v>
      </c>
      <c r="I440" s="191"/>
      <c r="J440" s="192">
        <f>ROUND(I440*H440,2)</f>
        <v>0</v>
      </c>
      <c r="K440" s="188" t="s">
        <v>122</v>
      </c>
      <c r="L440" s="193"/>
      <c r="M440" s="194" t="s">
        <v>3</v>
      </c>
      <c r="N440" s="195" t="s">
        <v>43</v>
      </c>
      <c r="O440" s="52"/>
      <c r="P440" s="153">
        <f>O440*H440</f>
        <v>0</v>
      </c>
      <c r="Q440" s="153">
        <v>2.9999999999999997E-4</v>
      </c>
      <c r="R440" s="153">
        <f>Q440*H440</f>
        <v>3.5533799999999997E-2</v>
      </c>
      <c r="S440" s="153">
        <v>0</v>
      </c>
      <c r="T440" s="154">
        <f>S440*H440</f>
        <v>0</v>
      </c>
      <c r="AR440" s="155" t="s">
        <v>397</v>
      </c>
      <c r="AT440" s="155" t="s">
        <v>506</v>
      </c>
      <c r="AU440" s="155" t="s">
        <v>82</v>
      </c>
      <c r="AY440" s="17" t="s">
        <v>115</v>
      </c>
      <c r="BE440" s="156">
        <f>IF(N440="základní",J440,0)</f>
        <v>0</v>
      </c>
      <c r="BF440" s="156">
        <f>IF(N440="snížená",J440,0)</f>
        <v>0</v>
      </c>
      <c r="BG440" s="156">
        <f>IF(N440="zákl. přenesená",J440,0)</f>
        <v>0</v>
      </c>
      <c r="BH440" s="156">
        <f>IF(N440="sníž. přenesená",J440,0)</f>
        <v>0</v>
      </c>
      <c r="BI440" s="156">
        <f>IF(N440="nulová",J440,0)</f>
        <v>0</v>
      </c>
      <c r="BJ440" s="17" t="s">
        <v>80</v>
      </c>
      <c r="BK440" s="156">
        <f>ROUND(I440*H440,2)</f>
        <v>0</v>
      </c>
      <c r="BL440" s="17" t="s">
        <v>290</v>
      </c>
      <c r="BM440" s="155" t="s">
        <v>528</v>
      </c>
    </row>
    <row r="441" spans="2:65" s="1" customFormat="1">
      <c r="B441" s="32"/>
      <c r="D441" s="157" t="s">
        <v>125</v>
      </c>
      <c r="F441" s="158" t="s">
        <v>527</v>
      </c>
      <c r="I441" s="88"/>
      <c r="L441" s="32"/>
      <c r="M441" s="159"/>
      <c r="N441" s="52"/>
      <c r="O441" s="52"/>
      <c r="P441" s="52"/>
      <c r="Q441" s="52"/>
      <c r="R441" s="52"/>
      <c r="S441" s="52"/>
      <c r="T441" s="53"/>
      <c r="AT441" s="17" t="s">
        <v>125</v>
      </c>
      <c r="AU441" s="17" t="s">
        <v>82</v>
      </c>
    </row>
    <row r="442" spans="2:65" s="13" customFormat="1">
      <c r="B442" s="167"/>
      <c r="D442" s="157" t="s">
        <v>126</v>
      </c>
      <c r="E442" s="168" t="s">
        <v>3</v>
      </c>
      <c r="F442" s="169" t="s">
        <v>529</v>
      </c>
      <c r="H442" s="170">
        <v>118.446</v>
      </c>
      <c r="I442" s="171"/>
      <c r="L442" s="167"/>
      <c r="M442" s="172"/>
      <c r="N442" s="173"/>
      <c r="O442" s="173"/>
      <c r="P442" s="173"/>
      <c r="Q442" s="173"/>
      <c r="R442" s="173"/>
      <c r="S442" s="173"/>
      <c r="T442" s="174"/>
      <c r="AT442" s="168" t="s">
        <v>126</v>
      </c>
      <c r="AU442" s="168" t="s">
        <v>82</v>
      </c>
      <c r="AV442" s="13" t="s">
        <v>82</v>
      </c>
      <c r="AW442" s="13" t="s">
        <v>33</v>
      </c>
      <c r="AX442" s="13" t="s">
        <v>72</v>
      </c>
      <c r="AY442" s="168" t="s">
        <v>115</v>
      </c>
    </row>
    <row r="443" spans="2:65" s="14" customFormat="1">
      <c r="B443" s="175"/>
      <c r="D443" s="157" t="s">
        <v>126</v>
      </c>
      <c r="E443" s="176" t="s">
        <v>3</v>
      </c>
      <c r="F443" s="177" t="s">
        <v>128</v>
      </c>
      <c r="H443" s="178">
        <v>118.446</v>
      </c>
      <c r="I443" s="179"/>
      <c r="L443" s="175"/>
      <c r="M443" s="180"/>
      <c r="N443" s="181"/>
      <c r="O443" s="181"/>
      <c r="P443" s="181"/>
      <c r="Q443" s="181"/>
      <c r="R443" s="181"/>
      <c r="S443" s="181"/>
      <c r="T443" s="182"/>
      <c r="AT443" s="176" t="s">
        <v>126</v>
      </c>
      <c r="AU443" s="176" t="s">
        <v>82</v>
      </c>
      <c r="AV443" s="14" t="s">
        <v>129</v>
      </c>
      <c r="AW443" s="14" t="s">
        <v>33</v>
      </c>
      <c r="AX443" s="14" t="s">
        <v>80</v>
      </c>
      <c r="AY443" s="176" t="s">
        <v>115</v>
      </c>
    </row>
    <row r="444" spans="2:65" s="1" customFormat="1" ht="16.5" customHeight="1">
      <c r="B444" s="143"/>
      <c r="C444" s="144" t="s">
        <v>530</v>
      </c>
      <c r="D444" s="144" t="s">
        <v>118</v>
      </c>
      <c r="E444" s="145" t="s">
        <v>531</v>
      </c>
      <c r="F444" s="146" t="s">
        <v>532</v>
      </c>
      <c r="G444" s="147" t="s">
        <v>190</v>
      </c>
      <c r="H444" s="148">
        <v>296.649</v>
      </c>
      <c r="I444" s="149"/>
      <c r="J444" s="150">
        <f>ROUND(I444*H444,2)</f>
        <v>0</v>
      </c>
      <c r="K444" s="146" t="s">
        <v>122</v>
      </c>
      <c r="L444" s="32"/>
      <c r="M444" s="151" t="s">
        <v>3</v>
      </c>
      <c r="N444" s="152" t="s">
        <v>43</v>
      </c>
      <c r="O444" s="52"/>
      <c r="P444" s="153">
        <f>O444*H444</f>
        <v>0</v>
      </c>
      <c r="Q444" s="153">
        <v>6.0000000000000001E-3</v>
      </c>
      <c r="R444" s="153">
        <f>Q444*H444</f>
        <v>1.7798940000000001</v>
      </c>
      <c r="S444" s="153">
        <v>0</v>
      </c>
      <c r="T444" s="154">
        <f>S444*H444</f>
        <v>0</v>
      </c>
      <c r="AR444" s="155" t="s">
        <v>290</v>
      </c>
      <c r="AT444" s="155" t="s">
        <v>118</v>
      </c>
      <c r="AU444" s="155" t="s">
        <v>82</v>
      </c>
      <c r="AY444" s="17" t="s">
        <v>115</v>
      </c>
      <c r="BE444" s="156">
        <f>IF(N444="základní",J444,0)</f>
        <v>0</v>
      </c>
      <c r="BF444" s="156">
        <f>IF(N444="snížená",J444,0)</f>
        <v>0</v>
      </c>
      <c r="BG444" s="156">
        <f>IF(N444="zákl. přenesená",J444,0)</f>
        <v>0</v>
      </c>
      <c r="BH444" s="156">
        <f>IF(N444="sníž. přenesená",J444,0)</f>
        <v>0</v>
      </c>
      <c r="BI444" s="156">
        <f>IF(N444="nulová",J444,0)</f>
        <v>0</v>
      </c>
      <c r="BJ444" s="17" t="s">
        <v>80</v>
      </c>
      <c r="BK444" s="156">
        <f>ROUND(I444*H444,2)</f>
        <v>0</v>
      </c>
      <c r="BL444" s="17" t="s">
        <v>290</v>
      </c>
      <c r="BM444" s="155" t="s">
        <v>533</v>
      </c>
    </row>
    <row r="445" spans="2:65" s="1" customFormat="1" ht="19.5">
      <c r="B445" s="32"/>
      <c r="D445" s="157" t="s">
        <v>125</v>
      </c>
      <c r="F445" s="158" t="s">
        <v>534</v>
      </c>
      <c r="I445" s="88"/>
      <c r="L445" s="32"/>
      <c r="M445" s="159"/>
      <c r="N445" s="52"/>
      <c r="O445" s="52"/>
      <c r="P445" s="52"/>
      <c r="Q445" s="52"/>
      <c r="R445" s="52"/>
      <c r="S445" s="52"/>
      <c r="T445" s="53"/>
      <c r="AT445" s="17" t="s">
        <v>125</v>
      </c>
      <c r="AU445" s="17" t="s">
        <v>82</v>
      </c>
    </row>
    <row r="446" spans="2:65" s="12" customFormat="1">
      <c r="B446" s="160"/>
      <c r="D446" s="157" t="s">
        <v>126</v>
      </c>
      <c r="E446" s="161" t="s">
        <v>3</v>
      </c>
      <c r="F446" s="162" t="s">
        <v>234</v>
      </c>
      <c r="H446" s="161" t="s">
        <v>3</v>
      </c>
      <c r="I446" s="163"/>
      <c r="L446" s="160"/>
      <c r="M446" s="164"/>
      <c r="N446" s="165"/>
      <c r="O446" s="165"/>
      <c r="P446" s="165"/>
      <c r="Q446" s="165"/>
      <c r="R446" s="165"/>
      <c r="S446" s="165"/>
      <c r="T446" s="166"/>
      <c r="AT446" s="161" t="s">
        <v>126</v>
      </c>
      <c r="AU446" s="161" t="s">
        <v>82</v>
      </c>
      <c r="AV446" s="12" t="s">
        <v>80</v>
      </c>
      <c r="AW446" s="12" t="s">
        <v>33</v>
      </c>
      <c r="AX446" s="12" t="s">
        <v>72</v>
      </c>
      <c r="AY446" s="161" t="s">
        <v>115</v>
      </c>
    </row>
    <row r="447" spans="2:65" s="13" customFormat="1">
      <c r="B447" s="167"/>
      <c r="D447" s="157" t="s">
        <v>126</v>
      </c>
      <c r="E447" s="168" t="s">
        <v>3</v>
      </c>
      <c r="F447" s="169" t="s">
        <v>535</v>
      </c>
      <c r="H447" s="170">
        <v>24.908999999999999</v>
      </c>
      <c r="I447" s="171"/>
      <c r="L447" s="167"/>
      <c r="M447" s="172"/>
      <c r="N447" s="173"/>
      <c r="O447" s="173"/>
      <c r="P447" s="173"/>
      <c r="Q447" s="173"/>
      <c r="R447" s="173"/>
      <c r="S447" s="173"/>
      <c r="T447" s="174"/>
      <c r="AT447" s="168" t="s">
        <v>126</v>
      </c>
      <c r="AU447" s="168" t="s">
        <v>82</v>
      </c>
      <c r="AV447" s="13" t="s">
        <v>82</v>
      </c>
      <c r="AW447" s="13" t="s">
        <v>33</v>
      </c>
      <c r="AX447" s="13" t="s">
        <v>72</v>
      </c>
      <c r="AY447" s="168" t="s">
        <v>115</v>
      </c>
    </row>
    <row r="448" spans="2:65" s="13" customFormat="1">
      <c r="B448" s="167"/>
      <c r="D448" s="157" t="s">
        <v>126</v>
      </c>
      <c r="E448" s="168" t="s">
        <v>3</v>
      </c>
      <c r="F448" s="169" t="s">
        <v>536</v>
      </c>
      <c r="H448" s="170">
        <v>39.631</v>
      </c>
      <c r="I448" s="171"/>
      <c r="L448" s="167"/>
      <c r="M448" s="172"/>
      <c r="N448" s="173"/>
      <c r="O448" s="173"/>
      <c r="P448" s="173"/>
      <c r="Q448" s="173"/>
      <c r="R448" s="173"/>
      <c r="S448" s="173"/>
      <c r="T448" s="174"/>
      <c r="AT448" s="168" t="s">
        <v>126</v>
      </c>
      <c r="AU448" s="168" t="s">
        <v>82</v>
      </c>
      <c r="AV448" s="13" t="s">
        <v>82</v>
      </c>
      <c r="AW448" s="13" t="s">
        <v>33</v>
      </c>
      <c r="AX448" s="13" t="s">
        <v>72</v>
      </c>
      <c r="AY448" s="168" t="s">
        <v>115</v>
      </c>
    </row>
    <row r="449" spans="2:65" s="13" customFormat="1">
      <c r="B449" s="167"/>
      <c r="D449" s="157" t="s">
        <v>126</v>
      </c>
      <c r="E449" s="168" t="s">
        <v>3</v>
      </c>
      <c r="F449" s="169" t="s">
        <v>537</v>
      </c>
      <c r="H449" s="170">
        <v>199.892</v>
      </c>
      <c r="I449" s="171"/>
      <c r="L449" s="167"/>
      <c r="M449" s="172"/>
      <c r="N449" s="173"/>
      <c r="O449" s="173"/>
      <c r="P449" s="173"/>
      <c r="Q449" s="173"/>
      <c r="R449" s="173"/>
      <c r="S449" s="173"/>
      <c r="T449" s="174"/>
      <c r="AT449" s="168" t="s">
        <v>126</v>
      </c>
      <c r="AU449" s="168" t="s">
        <v>82</v>
      </c>
      <c r="AV449" s="13" t="s">
        <v>82</v>
      </c>
      <c r="AW449" s="13" t="s">
        <v>33</v>
      </c>
      <c r="AX449" s="13" t="s">
        <v>72</v>
      </c>
      <c r="AY449" s="168" t="s">
        <v>115</v>
      </c>
    </row>
    <row r="450" spans="2:65" s="13" customFormat="1">
      <c r="B450" s="167"/>
      <c r="D450" s="157" t="s">
        <v>126</v>
      </c>
      <c r="E450" s="168" t="s">
        <v>3</v>
      </c>
      <c r="F450" s="169" t="s">
        <v>538</v>
      </c>
      <c r="H450" s="170">
        <v>32.216999999999999</v>
      </c>
      <c r="I450" s="171"/>
      <c r="L450" s="167"/>
      <c r="M450" s="172"/>
      <c r="N450" s="173"/>
      <c r="O450" s="173"/>
      <c r="P450" s="173"/>
      <c r="Q450" s="173"/>
      <c r="R450" s="173"/>
      <c r="S450" s="173"/>
      <c r="T450" s="174"/>
      <c r="AT450" s="168" t="s">
        <v>126</v>
      </c>
      <c r="AU450" s="168" t="s">
        <v>82</v>
      </c>
      <c r="AV450" s="13" t="s">
        <v>82</v>
      </c>
      <c r="AW450" s="13" t="s">
        <v>33</v>
      </c>
      <c r="AX450" s="13" t="s">
        <v>72</v>
      </c>
      <c r="AY450" s="168" t="s">
        <v>115</v>
      </c>
    </row>
    <row r="451" spans="2:65" s="14" customFormat="1">
      <c r="B451" s="175"/>
      <c r="D451" s="157" t="s">
        <v>126</v>
      </c>
      <c r="E451" s="176" t="s">
        <v>3</v>
      </c>
      <c r="F451" s="177" t="s">
        <v>128</v>
      </c>
      <c r="H451" s="178">
        <v>296.649</v>
      </c>
      <c r="I451" s="179"/>
      <c r="L451" s="175"/>
      <c r="M451" s="180"/>
      <c r="N451" s="181"/>
      <c r="O451" s="181"/>
      <c r="P451" s="181"/>
      <c r="Q451" s="181"/>
      <c r="R451" s="181"/>
      <c r="S451" s="181"/>
      <c r="T451" s="182"/>
      <c r="AT451" s="176" t="s">
        <v>126</v>
      </c>
      <c r="AU451" s="176" t="s">
        <v>82</v>
      </c>
      <c r="AV451" s="14" t="s">
        <v>129</v>
      </c>
      <c r="AW451" s="14" t="s">
        <v>33</v>
      </c>
      <c r="AX451" s="14" t="s">
        <v>80</v>
      </c>
      <c r="AY451" s="176" t="s">
        <v>115</v>
      </c>
    </row>
    <row r="452" spans="2:65" s="1" customFormat="1" ht="16.5" customHeight="1">
      <c r="B452" s="143"/>
      <c r="C452" s="144" t="s">
        <v>277</v>
      </c>
      <c r="D452" s="144" t="s">
        <v>118</v>
      </c>
      <c r="E452" s="145" t="s">
        <v>539</v>
      </c>
      <c r="F452" s="146" t="s">
        <v>540</v>
      </c>
      <c r="G452" s="147" t="s">
        <v>190</v>
      </c>
      <c r="H452" s="148">
        <v>118.446</v>
      </c>
      <c r="I452" s="149"/>
      <c r="J452" s="150">
        <f>ROUND(I452*H452,2)</f>
        <v>0</v>
      </c>
      <c r="K452" s="146" t="s">
        <v>122</v>
      </c>
      <c r="L452" s="32"/>
      <c r="M452" s="151" t="s">
        <v>3</v>
      </c>
      <c r="N452" s="152" t="s">
        <v>43</v>
      </c>
      <c r="O452" s="52"/>
      <c r="P452" s="153">
        <f>O452*H452</f>
        <v>0</v>
      </c>
      <c r="Q452" s="153">
        <v>6.11E-3</v>
      </c>
      <c r="R452" s="153">
        <f>Q452*H452</f>
        <v>0.72370506000000001</v>
      </c>
      <c r="S452" s="153">
        <v>0</v>
      </c>
      <c r="T452" s="154">
        <f>S452*H452</f>
        <v>0</v>
      </c>
      <c r="AR452" s="155" t="s">
        <v>290</v>
      </c>
      <c r="AT452" s="155" t="s">
        <v>118</v>
      </c>
      <c r="AU452" s="155" t="s">
        <v>82</v>
      </c>
      <c r="AY452" s="17" t="s">
        <v>115</v>
      </c>
      <c r="BE452" s="156">
        <f>IF(N452="základní",J452,0)</f>
        <v>0</v>
      </c>
      <c r="BF452" s="156">
        <f>IF(N452="snížená",J452,0)</f>
        <v>0</v>
      </c>
      <c r="BG452" s="156">
        <f>IF(N452="zákl. přenesená",J452,0)</f>
        <v>0</v>
      </c>
      <c r="BH452" s="156">
        <f>IF(N452="sníž. přenesená",J452,0)</f>
        <v>0</v>
      </c>
      <c r="BI452" s="156">
        <f>IF(N452="nulová",J452,0)</f>
        <v>0</v>
      </c>
      <c r="BJ452" s="17" t="s">
        <v>80</v>
      </c>
      <c r="BK452" s="156">
        <f>ROUND(I452*H452,2)</f>
        <v>0</v>
      </c>
      <c r="BL452" s="17" t="s">
        <v>290</v>
      </c>
      <c r="BM452" s="155" t="s">
        <v>541</v>
      </c>
    </row>
    <row r="453" spans="2:65" s="1" customFormat="1" ht="19.5">
      <c r="B453" s="32"/>
      <c r="D453" s="157" t="s">
        <v>125</v>
      </c>
      <c r="F453" s="158" t="s">
        <v>542</v>
      </c>
      <c r="I453" s="88"/>
      <c r="L453" s="32"/>
      <c r="M453" s="159"/>
      <c r="N453" s="52"/>
      <c r="O453" s="52"/>
      <c r="P453" s="52"/>
      <c r="Q453" s="52"/>
      <c r="R453" s="52"/>
      <c r="S453" s="52"/>
      <c r="T453" s="53"/>
      <c r="AT453" s="17" t="s">
        <v>125</v>
      </c>
      <c r="AU453" s="17" t="s">
        <v>82</v>
      </c>
    </row>
    <row r="454" spans="2:65" s="12" customFormat="1">
      <c r="B454" s="160"/>
      <c r="D454" s="157" t="s">
        <v>126</v>
      </c>
      <c r="E454" s="161" t="s">
        <v>3</v>
      </c>
      <c r="F454" s="162" t="s">
        <v>193</v>
      </c>
      <c r="H454" s="161" t="s">
        <v>3</v>
      </c>
      <c r="I454" s="163"/>
      <c r="L454" s="160"/>
      <c r="M454" s="164"/>
      <c r="N454" s="165"/>
      <c r="O454" s="165"/>
      <c r="P454" s="165"/>
      <c r="Q454" s="165"/>
      <c r="R454" s="165"/>
      <c r="S454" s="165"/>
      <c r="T454" s="166"/>
      <c r="AT454" s="161" t="s">
        <v>126</v>
      </c>
      <c r="AU454" s="161" t="s">
        <v>82</v>
      </c>
      <c r="AV454" s="12" t="s">
        <v>80</v>
      </c>
      <c r="AW454" s="12" t="s">
        <v>33</v>
      </c>
      <c r="AX454" s="12" t="s">
        <v>72</v>
      </c>
      <c r="AY454" s="161" t="s">
        <v>115</v>
      </c>
    </row>
    <row r="455" spans="2:65" s="12" customFormat="1">
      <c r="B455" s="160"/>
      <c r="D455" s="157" t="s">
        <v>126</v>
      </c>
      <c r="E455" s="161" t="s">
        <v>3</v>
      </c>
      <c r="F455" s="162" t="s">
        <v>197</v>
      </c>
      <c r="H455" s="161" t="s">
        <v>3</v>
      </c>
      <c r="I455" s="163"/>
      <c r="L455" s="160"/>
      <c r="M455" s="164"/>
      <c r="N455" s="165"/>
      <c r="O455" s="165"/>
      <c r="P455" s="165"/>
      <c r="Q455" s="165"/>
      <c r="R455" s="165"/>
      <c r="S455" s="165"/>
      <c r="T455" s="166"/>
      <c r="AT455" s="161" t="s">
        <v>126</v>
      </c>
      <c r="AU455" s="161" t="s">
        <v>82</v>
      </c>
      <c r="AV455" s="12" t="s">
        <v>80</v>
      </c>
      <c r="AW455" s="12" t="s">
        <v>33</v>
      </c>
      <c r="AX455" s="12" t="s">
        <v>72</v>
      </c>
      <c r="AY455" s="161" t="s">
        <v>115</v>
      </c>
    </row>
    <row r="456" spans="2:65" s="13" customFormat="1">
      <c r="B456" s="167"/>
      <c r="D456" s="157" t="s">
        <v>126</v>
      </c>
      <c r="E456" s="168" t="s">
        <v>3</v>
      </c>
      <c r="F456" s="169" t="s">
        <v>543</v>
      </c>
      <c r="H456" s="170">
        <v>43.83</v>
      </c>
      <c r="I456" s="171"/>
      <c r="L456" s="167"/>
      <c r="M456" s="172"/>
      <c r="N456" s="173"/>
      <c r="O456" s="173"/>
      <c r="P456" s="173"/>
      <c r="Q456" s="173"/>
      <c r="R456" s="173"/>
      <c r="S456" s="173"/>
      <c r="T456" s="174"/>
      <c r="AT456" s="168" t="s">
        <v>126</v>
      </c>
      <c r="AU456" s="168" t="s">
        <v>82</v>
      </c>
      <c r="AV456" s="13" t="s">
        <v>82</v>
      </c>
      <c r="AW456" s="13" t="s">
        <v>33</v>
      </c>
      <c r="AX456" s="13" t="s">
        <v>72</v>
      </c>
      <c r="AY456" s="168" t="s">
        <v>115</v>
      </c>
    </row>
    <row r="457" spans="2:65" s="13" customFormat="1">
      <c r="B457" s="167"/>
      <c r="D457" s="157" t="s">
        <v>126</v>
      </c>
      <c r="E457" s="168" t="s">
        <v>3</v>
      </c>
      <c r="F457" s="169" t="s">
        <v>544</v>
      </c>
      <c r="H457" s="170">
        <v>56.496000000000002</v>
      </c>
      <c r="I457" s="171"/>
      <c r="L457" s="167"/>
      <c r="M457" s="172"/>
      <c r="N457" s="173"/>
      <c r="O457" s="173"/>
      <c r="P457" s="173"/>
      <c r="Q457" s="173"/>
      <c r="R457" s="173"/>
      <c r="S457" s="173"/>
      <c r="T457" s="174"/>
      <c r="AT457" s="168" t="s">
        <v>126</v>
      </c>
      <c r="AU457" s="168" t="s">
        <v>82</v>
      </c>
      <c r="AV457" s="13" t="s">
        <v>82</v>
      </c>
      <c r="AW457" s="13" t="s">
        <v>33</v>
      </c>
      <c r="AX457" s="13" t="s">
        <v>72</v>
      </c>
      <c r="AY457" s="168" t="s">
        <v>115</v>
      </c>
    </row>
    <row r="458" spans="2:65" s="13" customFormat="1">
      <c r="B458" s="167"/>
      <c r="D458" s="157" t="s">
        <v>126</v>
      </c>
      <c r="E458" s="168" t="s">
        <v>3</v>
      </c>
      <c r="F458" s="169" t="s">
        <v>545</v>
      </c>
      <c r="H458" s="170">
        <v>18.12</v>
      </c>
      <c r="I458" s="171"/>
      <c r="L458" s="167"/>
      <c r="M458" s="172"/>
      <c r="N458" s="173"/>
      <c r="O458" s="173"/>
      <c r="P458" s="173"/>
      <c r="Q458" s="173"/>
      <c r="R458" s="173"/>
      <c r="S458" s="173"/>
      <c r="T458" s="174"/>
      <c r="AT458" s="168" t="s">
        <v>126</v>
      </c>
      <c r="AU458" s="168" t="s">
        <v>82</v>
      </c>
      <c r="AV458" s="13" t="s">
        <v>82</v>
      </c>
      <c r="AW458" s="13" t="s">
        <v>33</v>
      </c>
      <c r="AX458" s="13" t="s">
        <v>72</v>
      </c>
      <c r="AY458" s="168" t="s">
        <v>115</v>
      </c>
    </row>
    <row r="459" spans="2:65" s="14" customFormat="1">
      <c r="B459" s="175"/>
      <c r="D459" s="157" t="s">
        <v>126</v>
      </c>
      <c r="E459" s="176" t="s">
        <v>3</v>
      </c>
      <c r="F459" s="177" t="s">
        <v>128</v>
      </c>
      <c r="H459" s="178">
        <v>118.446</v>
      </c>
      <c r="I459" s="179"/>
      <c r="L459" s="175"/>
      <c r="M459" s="180"/>
      <c r="N459" s="181"/>
      <c r="O459" s="181"/>
      <c r="P459" s="181"/>
      <c r="Q459" s="181"/>
      <c r="R459" s="181"/>
      <c r="S459" s="181"/>
      <c r="T459" s="182"/>
      <c r="AT459" s="176" t="s">
        <v>126</v>
      </c>
      <c r="AU459" s="176" t="s">
        <v>82</v>
      </c>
      <c r="AV459" s="14" t="s">
        <v>129</v>
      </c>
      <c r="AW459" s="14" t="s">
        <v>33</v>
      </c>
      <c r="AX459" s="14" t="s">
        <v>80</v>
      </c>
      <c r="AY459" s="176" t="s">
        <v>115</v>
      </c>
    </row>
    <row r="460" spans="2:65" s="1" customFormat="1" ht="16.5" customHeight="1">
      <c r="B460" s="143"/>
      <c r="C460" s="144" t="s">
        <v>546</v>
      </c>
      <c r="D460" s="144" t="s">
        <v>118</v>
      </c>
      <c r="E460" s="145" t="s">
        <v>547</v>
      </c>
      <c r="F460" s="146" t="s">
        <v>548</v>
      </c>
      <c r="G460" s="147" t="s">
        <v>190</v>
      </c>
      <c r="H460" s="148">
        <v>19.741</v>
      </c>
      <c r="I460" s="149"/>
      <c r="J460" s="150">
        <f>ROUND(I460*H460,2)</f>
        <v>0</v>
      </c>
      <c r="K460" s="146" t="s">
        <v>122</v>
      </c>
      <c r="L460" s="32"/>
      <c r="M460" s="151" t="s">
        <v>3</v>
      </c>
      <c r="N460" s="152" t="s">
        <v>43</v>
      </c>
      <c r="O460" s="52"/>
      <c r="P460" s="153">
        <f>O460*H460</f>
        <v>0</v>
      </c>
      <c r="Q460" s="153">
        <v>0</v>
      </c>
      <c r="R460" s="153">
        <f>Q460*H460</f>
        <v>0</v>
      </c>
      <c r="S460" s="153">
        <v>0</v>
      </c>
      <c r="T460" s="154">
        <f>S460*H460</f>
        <v>0</v>
      </c>
      <c r="AR460" s="155" t="s">
        <v>290</v>
      </c>
      <c r="AT460" s="155" t="s">
        <v>118</v>
      </c>
      <c r="AU460" s="155" t="s">
        <v>82</v>
      </c>
      <c r="AY460" s="17" t="s">
        <v>115</v>
      </c>
      <c r="BE460" s="156">
        <f>IF(N460="základní",J460,0)</f>
        <v>0</v>
      </c>
      <c r="BF460" s="156">
        <f>IF(N460="snížená",J460,0)</f>
        <v>0</v>
      </c>
      <c r="BG460" s="156">
        <f>IF(N460="zákl. přenesená",J460,0)</f>
        <v>0</v>
      </c>
      <c r="BH460" s="156">
        <f>IF(N460="sníž. přenesená",J460,0)</f>
        <v>0</v>
      </c>
      <c r="BI460" s="156">
        <f>IF(N460="nulová",J460,0)</f>
        <v>0</v>
      </c>
      <c r="BJ460" s="17" t="s">
        <v>80</v>
      </c>
      <c r="BK460" s="156">
        <f>ROUND(I460*H460,2)</f>
        <v>0</v>
      </c>
      <c r="BL460" s="17" t="s">
        <v>290</v>
      </c>
      <c r="BM460" s="155" t="s">
        <v>549</v>
      </c>
    </row>
    <row r="461" spans="2:65" s="1" customFormat="1" ht="19.5">
      <c r="B461" s="32"/>
      <c r="D461" s="157" t="s">
        <v>125</v>
      </c>
      <c r="F461" s="158" t="s">
        <v>550</v>
      </c>
      <c r="I461" s="88"/>
      <c r="L461" s="32"/>
      <c r="M461" s="159"/>
      <c r="N461" s="52"/>
      <c r="O461" s="52"/>
      <c r="P461" s="52"/>
      <c r="Q461" s="52"/>
      <c r="R461" s="52"/>
      <c r="S461" s="52"/>
      <c r="T461" s="53"/>
      <c r="AT461" s="17" t="s">
        <v>125</v>
      </c>
      <c r="AU461" s="17" t="s">
        <v>82</v>
      </c>
    </row>
    <row r="462" spans="2:65" s="12" customFormat="1">
      <c r="B462" s="160"/>
      <c r="D462" s="157" t="s">
        <v>126</v>
      </c>
      <c r="E462" s="161" t="s">
        <v>3</v>
      </c>
      <c r="F462" s="162" t="s">
        <v>193</v>
      </c>
      <c r="H462" s="161" t="s">
        <v>3</v>
      </c>
      <c r="I462" s="163"/>
      <c r="L462" s="160"/>
      <c r="M462" s="164"/>
      <c r="N462" s="165"/>
      <c r="O462" s="165"/>
      <c r="P462" s="165"/>
      <c r="Q462" s="165"/>
      <c r="R462" s="165"/>
      <c r="S462" s="165"/>
      <c r="T462" s="166"/>
      <c r="AT462" s="161" t="s">
        <v>126</v>
      </c>
      <c r="AU462" s="161" t="s">
        <v>82</v>
      </c>
      <c r="AV462" s="12" t="s">
        <v>80</v>
      </c>
      <c r="AW462" s="12" t="s">
        <v>33</v>
      </c>
      <c r="AX462" s="12" t="s">
        <v>72</v>
      </c>
      <c r="AY462" s="161" t="s">
        <v>115</v>
      </c>
    </row>
    <row r="463" spans="2:65" s="13" customFormat="1">
      <c r="B463" s="167"/>
      <c r="D463" s="157" t="s">
        <v>126</v>
      </c>
      <c r="E463" s="168" t="s">
        <v>3</v>
      </c>
      <c r="F463" s="169" t="s">
        <v>551</v>
      </c>
      <c r="H463" s="170">
        <v>7.3049999999999997</v>
      </c>
      <c r="I463" s="171"/>
      <c r="L463" s="167"/>
      <c r="M463" s="172"/>
      <c r="N463" s="173"/>
      <c r="O463" s="173"/>
      <c r="P463" s="173"/>
      <c r="Q463" s="173"/>
      <c r="R463" s="173"/>
      <c r="S463" s="173"/>
      <c r="T463" s="174"/>
      <c r="AT463" s="168" t="s">
        <v>126</v>
      </c>
      <c r="AU463" s="168" t="s">
        <v>82</v>
      </c>
      <c r="AV463" s="13" t="s">
        <v>82</v>
      </c>
      <c r="AW463" s="13" t="s">
        <v>33</v>
      </c>
      <c r="AX463" s="13" t="s">
        <v>72</v>
      </c>
      <c r="AY463" s="168" t="s">
        <v>115</v>
      </c>
    </row>
    <row r="464" spans="2:65" s="13" customFormat="1">
      <c r="B464" s="167"/>
      <c r="D464" s="157" t="s">
        <v>126</v>
      </c>
      <c r="E464" s="168" t="s">
        <v>3</v>
      </c>
      <c r="F464" s="169" t="s">
        <v>552</v>
      </c>
      <c r="H464" s="170">
        <v>9.4160000000000004</v>
      </c>
      <c r="I464" s="171"/>
      <c r="L464" s="167"/>
      <c r="M464" s="172"/>
      <c r="N464" s="173"/>
      <c r="O464" s="173"/>
      <c r="P464" s="173"/>
      <c r="Q464" s="173"/>
      <c r="R464" s="173"/>
      <c r="S464" s="173"/>
      <c r="T464" s="174"/>
      <c r="AT464" s="168" t="s">
        <v>126</v>
      </c>
      <c r="AU464" s="168" t="s">
        <v>82</v>
      </c>
      <c r="AV464" s="13" t="s">
        <v>82</v>
      </c>
      <c r="AW464" s="13" t="s">
        <v>33</v>
      </c>
      <c r="AX464" s="13" t="s">
        <v>72</v>
      </c>
      <c r="AY464" s="168" t="s">
        <v>115</v>
      </c>
    </row>
    <row r="465" spans="2:65" s="13" customFormat="1">
      <c r="B465" s="167"/>
      <c r="D465" s="157" t="s">
        <v>126</v>
      </c>
      <c r="E465" s="168" t="s">
        <v>3</v>
      </c>
      <c r="F465" s="169" t="s">
        <v>553</v>
      </c>
      <c r="H465" s="170">
        <v>3.02</v>
      </c>
      <c r="I465" s="171"/>
      <c r="L465" s="167"/>
      <c r="M465" s="172"/>
      <c r="N465" s="173"/>
      <c r="O465" s="173"/>
      <c r="P465" s="173"/>
      <c r="Q465" s="173"/>
      <c r="R465" s="173"/>
      <c r="S465" s="173"/>
      <c r="T465" s="174"/>
      <c r="AT465" s="168" t="s">
        <v>126</v>
      </c>
      <c r="AU465" s="168" t="s">
        <v>82</v>
      </c>
      <c r="AV465" s="13" t="s">
        <v>82</v>
      </c>
      <c r="AW465" s="13" t="s">
        <v>33</v>
      </c>
      <c r="AX465" s="13" t="s">
        <v>72</v>
      </c>
      <c r="AY465" s="168" t="s">
        <v>115</v>
      </c>
    </row>
    <row r="466" spans="2:65" s="14" customFormat="1">
      <c r="B466" s="175"/>
      <c r="D466" s="157" t="s">
        <v>126</v>
      </c>
      <c r="E466" s="176" t="s">
        <v>3</v>
      </c>
      <c r="F466" s="177" t="s">
        <v>128</v>
      </c>
      <c r="H466" s="178">
        <v>19.741</v>
      </c>
      <c r="I466" s="179"/>
      <c r="L466" s="175"/>
      <c r="M466" s="180"/>
      <c r="N466" s="181"/>
      <c r="O466" s="181"/>
      <c r="P466" s="181"/>
      <c r="Q466" s="181"/>
      <c r="R466" s="181"/>
      <c r="S466" s="181"/>
      <c r="T466" s="182"/>
      <c r="AT466" s="176" t="s">
        <v>126</v>
      </c>
      <c r="AU466" s="176" t="s">
        <v>82</v>
      </c>
      <c r="AV466" s="14" t="s">
        <v>129</v>
      </c>
      <c r="AW466" s="14" t="s">
        <v>33</v>
      </c>
      <c r="AX466" s="14" t="s">
        <v>80</v>
      </c>
      <c r="AY466" s="176" t="s">
        <v>115</v>
      </c>
    </row>
    <row r="467" spans="2:65" s="1" customFormat="1" ht="16.5" customHeight="1">
      <c r="B467" s="143"/>
      <c r="C467" s="186" t="s">
        <v>554</v>
      </c>
      <c r="D467" s="186" t="s">
        <v>506</v>
      </c>
      <c r="E467" s="187" t="s">
        <v>555</v>
      </c>
      <c r="F467" s="188" t="s">
        <v>556</v>
      </c>
      <c r="G467" s="189" t="s">
        <v>190</v>
      </c>
      <c r="H467" s="190">
        <v>23.689</v>
      </c>
      <c r="I467" s="191"/>
      <c r="J467" s="192">
        <f>ROUND(I467*H467,2)</f>
        <v>0</v>
      </c>
      <c r="K467" s="188" t="s">
        <v>122</v>
      </c>
      <c r="L467" s="193"/>
      <c r="M467" s="194" t="s">
        <v>3</v>
      </c>
      <c r="N467" s="195" t="s">
        <v>43</v>
      </c>
      <c r="O467" s="52"/>
      <c r="P467" s="153">
        <f>O467*H467</f>
        <v>0</v>
      </c>
      <c r="Q467" s="153">
        <v>9.5E-4</v>
      </c>
      <c r="R467" s="153">
        <f>Q467*H467</f>
        <v>2.2504550000000002E-2</v>
      </c>
      <c r="S467" s="153">
        <v>0</v>
      </c>
      <c r="T467" s="154">
        <f>S467*H467</f>
        <v>0</v>
      </c>
      <c r="AR467" s="155" t="s">
        <v>397</v>
      </c>
      <c r="AT467" s="155" t="s">
        <v>506</v>
      </c>
      <c r="AU467" s="155" t="s">
        <v>82</v>
      </c>
      <c r="AY467" s="17" t="s">
        <v>115</v>
      </c>
      <c r="BE467" s="156">
        <f>IF(N467="základní",J467,0)</f>
        <v>0</v>
      </c>
      <c r="BF467" s="156">
        <f>IF(N467="snížená",J467,0)</f>
        <v>0</v>
      </c>
      <c r="BG467" s="156">
        <f>IF(N467="zákl. přenesená",J467,0)</f>
        <v>0</v>
      </c>
      <c r="BH467" s="156">
        <f>IF(N467="sníž. přenesená",J467,0)</f>
        <v>0</v>
      </c>
      <c r="BI467" s="156">
        <f>IF(N467="nulová",J467,0)</f>
        <v>0</v>
      </c>
      <c r="BJ467" s="17" t="s">
        <v>80</v>
      </c>
      <c r="BK467" s="156">
        <f>ROUND(I467*H467,2)</f>
        <v>0</v>
      </c>
      <c r="BL467" s="17" t="s">
        <v>290</v>
      </c>
      <c r="BM467" s="155" t="s">
        <v>557</v>
      </c>
    </row>
    <row r="468" spans="2:65" s="1" customFormat="1">
      <c r="B468" s="32"/>
      <c r="D468" s="157" t="s">
        <v>125</v>
      </c>
      <c r="F468" s="158" t="s">
        <v>556</v>
      </c>
      <c r="I468" s="88"/>
      <c r="L468" s="32"/>
      <c r="M468" s="159"/>
      <c r="N468" s="52"/>
      <c r="O468" s="52"/>
      <c r="P468" s="52"/>
      <c r="Q468" s="52"/>
      <c r="R468" s="52"/>
      <c r="S468" s="52"/>
      <c r="T468" s="53"/>
      <c r="AT468" s="17" t="s">
        <v>125</v>
      </c>
      <c r="AU468" s="17" t="s">
        <v>82</v>
      </c>
    </row>
    <row r="469" spans="2:65" s="13" customFormat="1">
      <c r="B469" s="167"/>
      <c r="D469" s="157" t="s">
        <v>126</v>
      </c>
      <c r="E469" s="168" t="s">
        <v>3</v>
      </c>
      <c r="F469" s="169" t="s">
        <v>558</v>
      </c>
      <c r="H469" s="170">
        <v>23.689</v>
      </c>
      <c r="I469" s="171"/>
      <c r="L469" s="167"/>
      <c r="M469" s="172"/>
      <c r="N469" s="173"/>
      <c r="O469" s="173"/>
      <c r="P469" s="173"/>
      <c r="Q469" s="173"/>
      <c r="R469" s="173"/>
      <c r="S469" s="173"/>
      <c r="T469" s="174"/>
      <c r="AT469" s="168" t="s">
        <v>126</v>
      </c>
      <c r="AU469" s="168" t="s">
        <v>82</v>
      </c>
      <c r="AV469" s="13" t="s">
        <v>82</v>
      </c>
      <c r="AW469" s="13" t="s">
        <v>33</v>
      </c>
      <c r="AX469" s="13" t="s">
        <v>72</v>
      </c>
      <c r="AY469" s="168" t="s">
        <v>115</v>
      </c>
    </row>
    <row r="470" spans="2:65" s="14" customFormat="1">
      <c r="B470" s="175"/>
      <c r="D470" s="157" t="s">
        <v>126</v>
      </c>
      <c r="E470" s="176" t="s">
        <v>3</v>
      </c>
      <c r="F470" s="177" t="s">
        <v>128</v>
      </c>
      <c r="H470" s="178">
        <v>23.689</v>
      </c>
      <c r="I470" s="179"/>
      <c r="L470" s="175"/>
      <c r="M470" s="180"/>
      <c r="N470" s="181"/>
      <c r="O470" s="181"/>
      <c r="P470" s="181"/>
      <c r="Q470" s="181"/>
      <c r="R470" s="181"/>
      <c r="S470" s="181"/>
      <c r="T470" s="182"/>
      <c r="AT470" s="176" t="s">
        <v>126</v>
      </c>
      <c r="AU470" s="176" t="s">
        <v>82</v>
      </c>
      <c r="AV470" s="14" t="s">
        <v>129</v>
      </c>
      <c r="AW470" s="14" t="s">
        <v>33</v>
      </c>
      <c r="AX470" s="14" t="s">
        <v>80</v>
      </c>
      <c r="AY470" s="176" t="s">
        <v>115</v>
      </c>
    </row>
    <row r="471" spans="2:65" s="1" customFormat="1" ht="16.5" customHeight="1">
      <c r="B471" s="143"/>
      <c r="C471" s="144" t="s">
        <v>559</v>
      </c>
      <c r="D471" s="144" t="s">
        <v>118</v>
      </c>
      <c r="E471" s="145" t="s">
        <v>560</v>
      </c>
      <c r="F471" s="146" t="s">
        <v>561</v>
      </c>
      <c r="G471" s="147" t="s">
        <v>253</v>
      </c>
      <c r="H471" s="148">
        <v>2.6139999999999999</v>
      </c>
      <c r="I471" s="149"/>
      <c r="J471" s="150">
        <f>ROUND(I471*H471,2)</f>
        <v>0</v>
      </c>
      <c r="K471" s="146" t="s">
        <v>122</v>
      </c>
      <c r="L471" s="32"/>
      <c r="M471" s="151" t="s">
        <v>3</v>
      </c>
      <c r="N471" s="152" t="s">
        <v>43</v>
      </c>
      <c r="O471" s="52"/>
      <c r="P471" s="153">
        <f>O471*H471</f>
        <v>0</v>
      </c>
      <c r="Q471" s="153">
        <v>0</v>
      </c>
      <c r="R471" s="153">
        <f>Q471*H471</f>
        <v>0</v>
      </c>
      <c r="S471" s="153">
        <v>0</v>
      </c>
      <c r="T471" s="154">
        <f>S471*H471</f>
        <v>0</v>
      </c>
      <c r="AR471" s="155" t="s">
        <v>290</v>
      </c>
      <c r="AT471" s="155" t="s">
        <v>118</v>
      </c>
      <c r="AU471" s="155" t="s">
        <v>82</v>
      </c>
      <c r="AY471" s="17" t="s">
        <v>115</v>
      </c>
      <c r="BE471" s="156">
        <f>IF(N471="základní",J471,0)</f>
        <v>0</v>
      </c>
      <c r="BF471" s="156">
        <f>IF(N471="snížená",J471,0)</f>
        <v>0</v>
      </c>
      <c r="BG471" s="156">
        <f>IF(N471="zákl. přenesená",J471,0)</f>
        <v>0</v>
      </c>
      <c r="BH471" s="156">
        <f>IF(N471="sníž. přenesená",J471,0)</f>
        <v>0</v>
      </c>
      <c r="BI471" s="156">
        <f>IF(N471="nulová",J471,0)</f>
        <v>0</v>
      </c>
      <c r="BJ471" s="17" t="s">
        <v>80</v>
      </c>
      <c r="BK471" s="156">
        <f>ROUND(I471*H471,2)</f>
        <v>0</v>
      </c>
      <c r="BL471" s="17" t="s">
        <v>290</v>
      </c>
      <c r="BM471" s="155" t="s">
        <v>562</v>
      </c>
    </row>
    <row r="472" spans="2:65" s="1" customFormat="1" ht="19.5">
      <c r="B472" s="32"/>
      <c r="D472" s="157" t="s">
        <v>125</v>
      </c>
      <c r="F472" s="158" t="s">
        <v>563</v>
      </c>
      <c r="I472" s="88"/>
      <c r="L472" s="32"/>
      <c r="M472" s="159"/>
      <c r="N472" s="52"/>
      <c r="O472" s="52"/>
      <c r="P472" s="52"/>
      <c r="Q472" s="52"/>
      <c r="R472" s="52"/>
      <c r="S472" s="52"/>
      <c r="T472" s="53"/>
      <c r="AT472" s="17" t="s">
        <v>125</v>
      </c>
      <c r="AU472" s="17" t="s">
        <v>82</v>
      </c>
    </row>
    <row r="473" spans="2:65" s="1" customFormat="1" ht="16.5" customHeight="1">
      <c r="B473" s="143"/>
      <c r="C473" s="144" t="s">
        <v>564</v>
      </c>
      <c r="D473" s="144" t="s">
        <v>118</v>
      </c>
      <c r="E473" s="145" t="s">
        <v>565</v>
      </c>
      <c r="F473" s="146" t="s">
        <v>566</v>
      </c>
      <c r="G473" s="147" t="s">
        <v>253</v>
      </c>
      <c r="H473" s="148">
        <v>2.6139999999999999</v>
      </c>
      <c r="I473" s="149"/>
      <c r="J473" s="150">
        <f>ROUND(I473*H473,2)</f>
        <v>0</v>
      </c>
      <c r="K473" s="146" t="s">
        <v>122</v>
      </c>
      <c r="L473" s="32"/>
      <c r="M473" s="151" t="s">
        <v>3</v>
      </c>
      <c r="N473" s="152" t="s">
        <v>43</v>
      </c>
      <c r="O473" s="52"/>
      <c r="P473" s="153">
        <f>O473*H473</f>
        <v>0</v>
      </c>
      <c r="Q473" s="153">
        <v>0</v>
      </c>
      <c r="R473" s="153">
        <f>Q473*H473</f>
        <v>0</v>
      </c>
      <c r="S473" s="153">
        <v>0</v>
      </c>
      <c r="T473" s="154">
        <f>S473*H473</f>
        <v>0</v>
      </c>
      <c r="AR473" s="155" t="s">
        <v>290</v>
      </c>
      <c r="AT473" s="155" t="s">
        <v>118</v>
      </c>
      <c r="AU473" s="155" t="s">
        <v>82</v>
      </c>
      <c r="AY473" s="17" t="s">
        <v>115</v>
      </c>
      <c r="BE473" s="156">
        <f>IF(N473="základní",J473,0)</f>
        <v>0</v>
      </c>
      <c r="BF473" s="156">
        <f>IF(N473="snížená",J473,0)</f>
        <v>0</v>
      </c>
      <c r="BG473" s="156">
        <f>IF(N473="zákl. přenesená",J473,0)</f>
        <v>0</v>
      </c>
      <c r="BH473" s="156">
        <f>IF(N473="sníž. přenesená",J473,0)</f>
        <v>0</v>
      </c>
      <c r="BI473" s="156">
        <f>IF(N473="nulová",J473,0)</f>
        <v>0</v>
      </c>
      <c r="BJ473" s="17" t="s">
        <v>80</v>
      </c>
      <c r="BK473" s="156">
        <f>ROUND(I473*H473,2)</f>
        <v>0</v>
      </c>
      <c r="BL473" s="17" t="s">
        <v>290</v>
      </c>
      <c r="BM473" s="155" t="s">
        <v>567</v>
      </c>
    </row>
    <row r="474" spans="2:65" s="1" customFormat="1" ht="19.5">
      <c r="B474" s="32"/>
      <c r="D474" s="157" t="s">
        <v>125</v>
      </c>
      <c r="F474" s="158" t="s">
        <v>568</v>
      </c>
      <c r="I474" s="88"/>
      <c r="L474" s="32"/>
      <c r="M474" s="159"/>
      <c r="N474" s="52"/>
      <c r="O474" s="52"/>
      <c r="P474" s="52"/>
      <c r="Q474" s="52"/>
      <c r="R474" s="52"/>
      <c r="S474" s="52"/>
      <c r="T474" s="53"/>
      <c r="AT474" s="17" t="s">
        <v>125</v>
      </c>
      <c r="AU474" s="17" t="s">
        <v>82</v>
      </c>
    </row>
    <row r="475" spans="2:65" s="11" customFormat="1" ht="22.9" customHeight="1">
      <c r="B475" s="130"/>
      <c r="D475" s="131" t="s">
        <v>71</v>
      </c>
      <c r="E475" s="141" t="s">
        <v>569</v>
      </c>
      <c r="F475" s="141" t="s">
        <v>570</v>
      </c>
      <c r="I475" s="133"/>
      <c r="J475" s="142">
        <f>BK475</f>
        <v>0</v>
      </c>
      <c r="L475" s="130"/>
      <c r="M475" s="135"/>
      <c r="N475" s="136"/>
      <c r="O475" s="136"/>
      <c r="P475" s="137">
        <f>SUM(P476:P507)</f>
        <v>0</v>
      </c>
      <c r="Q475" s="136"/>
      <c r="R475" s="137">
        <f>SUM(R476:R507)</f>
        <v>0</v>
      </c>
      <c r="S475" s="136"/>
      <c r="T475" s="138">
        <f>SUM(T476:T507)</f>
        <v>0</v>
      </c>
      <c r="AR475" s="131" t="s">
        <v>82</v>
      </c>
      <c r="AT475" s="139" t="s">
        <v>71</v>
      </c>
      <c r="AU475" s="139" t="s">
        <v>80</v>
      </c>
      <c r="AY475" s="131" t="s">
        <v>115</v>
      </c>
      <c r="BK475" s="140">
        <f>SUM(BK476:BK507)</f>
        <v>0</v>
      </c>
    </row>
    <row r="476" spans="2:65" s="1" customFormat="1" ht="16.5" customHeight="1">
      <c r="B476" s="143"/>
      <c r="C476" s="144" t="s">
        <v>571</v>
      </c>
      <c r="D476" s="144" t="s">
        <v>118</v>
      </c>
      <c r="E476" s="145" t="s">
        <v>572</v>
      </c>
      <c r="F476" s="146" t="s">
        <v>573</v>
      </c>
      <c r="G476" s="147" t="s">
        <v>121</v>
      </c>
      <c r="H476" s="148">
        <v>1</v>
      </c>
      <c r="I476" s="149"/>
      <c r="J476" s="150">
        <f>ROUND(I476*H476,2)</f>
        <v>0</v>
      </c>
      <c r="K476" s="146" t="s">
        <v>3</v>
      </c>
      <c r="L476" s="32"/>
      <c r="M476" s="151" t="s">
        <v>3</v>
      </c>
      <c r="N476" s="152" t="s">
        <v>43</v>
      </c>
      <c r="O476" s="52"/>
      <c r="P476" s="153">
        <f>O476*H476</f>
        <v>0</v>
      </c>
      <c r="Q476" s="153">
        <v>0</v>
      </c>
      <c r="R476" s="153">
        <f>Q476*H476</f>
        <v>0</v>
      </c>
      <c r="S476" s="153">
        <v>0</v>
      </c>
      <c r="T476" s="154">
        <f>S476*H476</f>
        <v>0</v>
      </c>
      <c r="AR476" s="155" t="s">
        <v>290</v>
      </c>
      <c r="AT476" s="155" t="s">
        <v>118</v>
      </c>
      <c r="AU476" s="155" t="s">
        <v>82</v>
      </c>
      <c r="AY476" s="17" t="s">
        <v>115</v>
      </c>
      <c r="BE476" s="156">
        <f>IF(N476="základní",J476,0)</f>
        <v>0</v>
      </c>
      <c r="BF476" s="156">
        <f>IF(N476="snížená",J476,0)</f>
        <v>0</v>
      </c>
      <c r="BG476" s="156">
        <f>IF(N476="zákl. přenesená",J476,0)</f>
        <v>0</v>
      </c>
      <c r="BH476" s="156">
        <f>IF(N476="sníž. přenesená",J476,0)</f>
        <v>0</v>
      </c>
      <c r="BI476" s="156">
        <f>IF(N476="nulová",J476,0)</f>
        <v>0</v>
      </c>
      <c r="BJ476" s="17" t="s">
        <v>80</v>
      </c>
      <c r="BK476" s="156">
        <f>ROUND(I476*H476,2)</f>
        <v>0</v>
      </c>
      <c r="BL476" s="17" t="s">
        <v>290</v>
      </c>
      <c r="BM476" s="155" t="s">
        <v>574</v>
      </c>
    </row>
    <row r="477" spans="2:65" s="1" customFormat="1">
      <c r="B477" s="32"/>
      <c r="D477" s="157" t="s">
        <v>125</v>
      </c>
      <c r="F477" s="158" t="s">
        <v>573</v>
      </c>
      <c r="I477" s="88"/>
      <c r="L477" s="32"/>
      <c r="M477" s="159"/>
      <c r="N477" s="52"/>
      <c r="O477" s="52"/>
      <c r="P477" s="52"/>
      <c r="Q477" s="52"/>
      <c r="R477" s="52"/>
      <c r="S477" s="52"/>
      <c r="T477" s="53"/>
      <c r="AT477" s="17" t="s">
        <v>125</v>
      </c>
      <c r="AU477" s="17" t="s">
        <v>82</v>
      </c>
    </row>
    <row r="478" spans="2:65" s="12" customFormat="1">
      <c r="B478" s="160"/>
      <c r="D478" s="157" t="s">
        <v>126</v>
      </c>
      <c r="E478" s="161" t="s">
        <v>3</v>
      </c>
      <c r="F478" s="162" t="s">
        <v>575</v>
      </c>
      <c r="H478" s="161" t="s">
        <v>3</v>
      </c>
      <c r="I478" s="163"/>
      <c r="L478" s="160"/>
      <c r="M478" s="164"/>
      <c r="N478" s="165"/>
      <c r="O478" s="165"/>
      <c r="P478" s="165"/>
      <c r="Q478" s="165"/>
      <c r="R478" s="165"/>
      <c r="S478" s="165"/>
      <c r="T478" s="166"/>
      <c r="AT478" s="161" t="s">
        <v>126</v>
      </c>
      <c r="AU478" s="161" t="s">
        <v>82</v>
      </c>
      <c r="AV478" s="12" t="s">
        <v>80</v>
      </c>
      <c r="AW478" s="12" t="s">
        <v>33</v>
      </c>
      <c r="AX478" s="12" t="s">
        <v>72</v>
      </c>
      <c r="AY478" s="161" t="s">
        <v>115</v>
      </c>
    </row>
    <row r="479" spans="2:65" s="13" customFormat="1">
      <c r="B479" s="167"/>
      <c r="D479" s="157" t="s">
        <v>126</v>
      </c>
      <c r="E479" s="168" t="s">
        <v>3</v>
      </c>
      <c r="F479" s="169" t="s">
        <v>80</v>
      </c>
      <c r="H479" s="170">
        <v>1</v>
      </c>
      <c r="I479" s="171"/>
      <c r="L479" s="167"/>
      <c r="M479" s="172"/>
      <c r="N479" s="173"/>
      <c r="O479" s="173"/>
      <c r="P479" s="173"/>
      <c r="Q479" s="173"/>
      <c r="R479" s="173"/>
      <c r="S479" s="173"/>
      <c r="T479" s="174"/>
      <c r="AT479" s="168" t="s">
        <v>126</v>
      </c>
      <c r="AU479" s="168" t="s">
        <v>82</v>
      </c>
      <c r="AV479" s="13" t="s">
        <v>82</v>
      </c>
      <c r="AW479" s="13" t="s">
        <v>33</v>
      </c>
      <c r="AX479" s="13" t="s">
        <v>72</v>
      </c>
      <c r="AY479" s="168" t="s">
        <v>115</v>
      </c>
    </row>
    <row r="480" spans="2:65" s="14" customFormat="1">
      <c r="B480" s="175"/>
      <c r="D480" s="157" t="s">
        <v>126</v>
      </c>
      <c r="E480" s="176" t="s">
        <v>3</v>
      </c>
      <c r="F480" s="177" t="s">
        <v>128</v>
      </c>
      <c r="H480" s="178">
        <v>1</v>
      </c>
      <c r="I480" s="179"/>
      <c r="L480" s="175"/>
      <c r="M480" s="180"/>
      <c r="N480" s="181"/>
      <c r="O480" s="181"/>
      <c r="P480" s="181"/>
      <c r="Q480" s="181"/>
      <c r="R480" s="181"/>
      <c r="S480" s="181"/>
      <c r="T480" s="182"/>
      <c r="AT480" s="176" t="s">
        <v>126</v>
      </c>
      <c r="AU480" s="176" t="s">
        <v>82</v>
      </c>
      <c r="AV480" s="14" t="s">
        <v>129</v>
      </c>
      <c r="AW480" s="14" t="s">
        <v>33</v>
      </c>
      <c r="AX480" s="14" t="s">
        <v>80</v>
      </c>
      <c r="AY480" s="176" t="s">
        <v>115</v>
      </c>
    </row>
    <row r="481" spans="2:65" s="1" customFormat="1" ht="16.5" customHeight="1">
      <c r="B481" s="143"/>
      <c r="C481" s="144" t="s">
        <v>576</v>
      </c>
      <c r="D481" s="144" t="s">
        <v>118</v>
      </c>
      <c r="E481" s="145" t="s">
        <v>577</v>
      </c>
      <c r="F481" s="146" t="s">
        <v>578</v>
      </c>
      <c r="G481" s="147" t="s">
        <v>579</v>
      </c>
      <c r="H481" s="148">
        <v>30</v>
      </c>
      <c r="I481" s="149"/>
      <c r="J481" s="150">
        <f>ROUND(I481*H481,2)</f>
        <v>0</v>
      </c>
      <c r="K481" s="146" t="s">
        <v>3</v>
      </c>
      <c r="L481" s="32"/>
      <c r="M481" s="151" t="s">
        <v>3</v>
      </c>
      <c r="N481" s="152" t="s">
        <v>43</v>
      </c>
      <c r="O481" s="52"/>
      <c r="P481" s="153">
        <f>O481*H481</f>
        <v>0</v>
      </c>
      <c r="Q481" s="153">
        <v>0</v>
      </c>
      <c r="R481" s="153">
        <f>Q481*H481</f>
        <v>0</v>
      </c>
      <c r="S481" s="153">
        <v>0</v>
      </c>
      <c r="T481" s="154">
        <f>S481*H481</f>
        <v>0</v>
      </c>
      <c r="AR481" s="155" t="s">
        <v>290</v>
      </c>
      <c r="AT481" s="155" t="s">
        <v>118</v>
      </c>
      <c r="AU481" s="155" t="s">
        <v>82</v>
      </c>
      <c r="AY481" s="17" t="s">
        <v>115</v>
      </c>
      <c r="BE481" s="156">
        <f>IF(N481="základní",J481,0)</f>
        <v>0</v>
      </c>
      <c r="BF481" s="156">
        <f>IF(N481="snížená",J481,0)</f>
        <v>0</v>
      </c>
      <c r="BG481" s="156">
        <f>IF(N481="zákl. přenesená",J481,0)</f>
        <v>0</v>
      </c>
      <c r="BH481" s="156">
        <f>IF(N481="sníž. přenesená",J481,0)</f>
        <v>0</v>
      </c>
      <c r="BI481" s="156">
        <f>IF(N481="nulová",J481,0)</f>
        <v>0</v>
      </c>
      <c r="BJ481" s="17" t="s">
        <v>80</v>
      </c>
      <c r="BK481" s="156">
        <f>ROUND(I481*H481,2)</f>
        <v>0</v>
      </c>
      <c r="BL481" s="17" t="s">
        <v>290</v>
      </c>
      <c r="BM481" s="155" t="s">
        <v>580</v>
      </c>
    </row>
    <row r="482" spans="2:65" s="1" customFormat="1">
      <c r="B482" s="32"/>
      <c r="D482" s="157" t="s">
        <v>125</v>
      </c>
      <c r="F482" s="158" t="s">
        <v>578</v>
      </c>
      <c r="I482" s="88"/>
      <c r="L482" s="32"/>
      <c r="M482" s="159"/>
      <c r="N482" s="52"/>
      <c r="O482" s="52"/>
      <c r="P482" s="52"/>
      <c r="Q482" s="52"/>
      <c r="R482" s="52"/>
      <c r="S482" s="52"/>
      <c r="T482" s="53"/>
      <c r="AT482" s="17" t="s">
        <v>125</v>
      </c>
      <c r="AU482" s="17" t="s">
        <v>82</v>
      </c>
    </row>
    <row r="483" spans="2:65" s="12" customFormat="1" ht="22.5">
      <c r="B483" s="160"/>
      <c r="D483" s="157" t="s">
        <v>126</v>
      </c>
      <c r="E483" s="161" t="s">
        <v>3</v>
      </c>
      <c r="F483" s="162" t="s">
        <v>581</v>
      </c>
      <c r="H483" s="161" t="s">
        <v>3</v>
      </c>
      <c r="I483" s="163"/>
      <c r="L483" s="160"/>
      <c r="M483" s="164"/>
      <c r="N483" s="165"/>
      <c r="O483" s="165"/>
      <c r="P483" s="165"/>
      <c r="Q483" s="165"/>
      <c r="R483" s="165"/>
      <c r="S483" s="165"/>
      <c r="T483" s="166"/>
      <c r="AT483" s="161" t="s">
        <v>126</v>
      </c>
      <c r="AU483" s="161" t="s">
        <v>82</v>
      </c>
      <c r="AV483" s="12" t="s">
        <v>80</v>
      </c>
      <c r="AW483" s="12" t="s">
        <v>33</v>
      </c>
      <c r="AX483" s="12" t="s">
        <v>72</v>
      </c>
      <c r="AY483" s="161" t="s">
        <v>115</v>
      </c>
    </row>
    <row r="484" spans="2:65" s="12" customFormat="1">
      <c r="B484" s="160"/>
      <c r="D484" s="157" t="s">
        <v>126</v>
      </c>
      <c r="E484" s="161" t="s">
        <v>3</v>
      </c>
      <c r="F484" s="162" t="s">
        <v>582</v>
      </c>
      <c r="H484" s="161" t="s">
        <v>3</v>
      </c>
      <c r="I484" s="163"/>
      <c r="L484" s="160"/>
      <c r="M484" s="164"/>
      <c r="N484" s="165"/>
      <c r="O484" s="165"/>
      <c r="P484" s="165"/>
      <c r="Q484" s="165"/>
      <c r="R484" s="165"/>
      <c r="S484" s="165"/>
      <c r="T484" s="166"/>
      <c r="AT484" s="161" t="s">
        <v>126</v>
      </c>
      <c r="AU484" s="161" t="s">
        <v>82</v>
      </c>
      <c r="AV484" s="12" t="s">
        <v>80</v>
      </c>
      <c r="AW484" s="12" t="s">
        <v>33</v>
      </c>
      <c r="AX484" s="12" t="s">
        <v>72</v>
      </c>
      <c r="AY484" s="161" t="s">
        <v>115</v>
      </c>
    </row>
    <row r="485" spans="2:65" s="12" customFormat="1">
      <c r="B485" s="160"/>
      <c r="D485" s="157" t="s">
        <v>126</v>
      </c>
      <c r="E485" s="161" t="s">
        <v>3</v>
      </c>
      <c r="F485" s="162" t="s">
        <v>583</v>
      </c>
      <c r="H485" s="161" t="s">
        <v>3</v>
      </c>
      <c r="I485" s="163"/>
      <c r="L485" s="160"/>
      <c r="M485" s="164"/>
      <c r="N485" s="165"/>
      <c r="O485" s="165"/>
      <c r="P485" s="165"/>
      <c r="Q485" s="165"/>
      <c r="R485" s="165"/>
      <c r="S485" s="165"/>
      <c r="T485" s="166"/>
      <c r="AT485" s="161" t="s">
        <v>126</v>
      </c>
      <c r="AU485" s="161" t="s">
        <v>82</v>
      </c>
      <c r="AV485" s="12" t="s">
        <v>80</v>
      </c>
      <c r="AW485" s="12" t="s">
        <v>33</v>
      </c>
      <c r="AX485" s="12" t="s">
        <v>72</v>
      </c>
      <c r="AY485" s="161" t="s">
        <v>115</v>
      </c>
    </row>
    <row r="486" spans="2:65" s="13" customFormat="1">
      <c r="B486" s="167"/>
      <c r="D486" s="157" t="s">
        <v>126</v>
      </c>
      <c r="E486" s="168" t="s">
        <v>3</v>
      </c>
      <c r="F486" s="169" t="s">
        <v>384</v>
      </c>
      <c r="H486" s="170">
        <v>30</v>
      </c>
      <c r="I486" s="171"/>
      <c r="L486" s="167"/>
      <c r="M486" s="172"/>
      <c r="N486" s="173"/>
      <c r="O486" s="173"/>
      <c r="P486" s="173"/>
      <c r="Q486" s="173"/>
      <c r="R486" s="173"/>
      <c r="S486" s="173"/>
      <c r="T486" s="174"/>
      <c r="AT486" s="168" t="s">
        <v>126</v>
      </c>
      <c r="AU486" s="168" t="s">
        <v>82</v>
      </c>
      <c r="AV486" s="13" t="s">
        <v>82</v>
      </c>
      <c r="AW486" s="13" t="s">
        <v>33</v>
      </c>
      <c r="AX486" s="13" t="s">
        <v>72</v>
      </c>
      <c r="AY486" s="168" t="s">
        <v>115</v>
      </c>
    </row>
    <row r="487" spans="2:65" s="14" customFormat="1">
      <c r="B487" s="175"/>
      <c r="D487" s="157" t="s">
        <v>126</v>
      </c>
      <c r="E487" s="176" t="s">
        <v>3</v>
      </c>
      <c r="F487" s="177" t="s">
        <v>128</v>
      </c>
      <c r="H487" s="178">
        <v>30</v>
      </c>
      <c r="I487" s="179"/>
      <c r="L487" s="175"/>
      <c r="M487" s="180"/>
      <c r="N487" s="181"/>
      <c r="O487" s="181"/>
      <c r="P487" s="181"/>
      <c r="Q487" s="181"/>
      <c r="R487" s="181"/>
      <c r="S487" s="181"/>
      <c r="T487" s="182"/>
      <c r="AT487" s="176" t="s">
        <v>126</v>
      </c>
      <c r="AU487" s="176" t="s">
        <v>82</v>
      </c>
      <c r="AV487" s="14" t="s">
        <v>129</v>
      </c>
      <c r="AW487" s="14" t="s">
        <v>33</v>
      </c>
      <c r="AX487" s="14" t="s">
        <v>80</v>
      </c>
      <c r="AY487" s="176" t="s">
        <v>115</v>
      </c>
    </row>
    <row r="488" spans="2:65" s="1" customFormat="1" ht="16.5" customHeight="1">
      <c r="B488" s="143"/>
      <c r="C488" s="144" t="s">
        <v>584</v>
      </c>
      <c r="D488" s="144" t="s">
        <v>118</v>
      </c>
      <c r="E488" s="145" t="s">
        <v>585</v>
      </c>
      <c r="F488" s="146" t="s">
        <v>586</v>
      </c>
      <c r="G488" s="147" t="s">
        <v>579</v>
      </c>
      <c r="H488" s="148">
        <v>30</v>
      </c>
      <c r="I488" s="149"/>
      <c r="J488" s="150">
        <f>ROUND(I488*H488,2)</f>
        <v>0</v>
      </c>
      <c r="K488" s="146" t="s">
        <v>3</v>
      </c>
      <c r="L488" s="32"/>
      <c r="M488" s="151" t="s">
        <v>3</v>
      </c>
      <c r="N488" s="152" t="s">
        <v>43</v>
      </c>
      <c r="O488" s="52"/>
      <c r="P488" s="153">
        <f>O488*H488</f>
        <v>0</v>
      </c>
      <c r="Q488" s="153">
        <v>0</v>
      </c>
      <c r="R488" s="153">
        <f>Q488*H488</f>
        <v>0</v>
      </c>
      <c r="S488" s="153">
        <v>0</v>
      </c>
      <c r="T488" s="154">
        <f>S488*H488</f>
        <v>0</v>
      </c>
      <c r="AR488" s="155" t="s">
        <v>290</v>
      </c>
      <c r="AT488" s="155" t="s">
        <v>118</v>
      </c>
      <c r="AU488" s="155" t="s">
        <v>82</v>
      </c>
      <c r="AY488" s="17" t="s">
        <v>115</v>
      </c>
      <c r="BE488" s="156">
        <f>IF(N488="základní",J488,0)</f>
        <v>0</v>
      </c>
      <c r="BF488" s="156">
        <f>IF(N488="snížená",J488,0)</f>
        <v>0</v>
      </c>
      <c r="BG488" s="156">
        <f>IF(N488="zákl. přenesená",J488,0)</f>
        <v>0</v>
      </c>
      <c r="BH488" s="156">
        <f>IF(N488="sníž. přenesená",J488,0)</f>
        <v>0</v>
      </c>
      <c r="BI488" s="156">
        <f>IF(N488="nulová",J488,0)</f>
        <v>0</v>
      </c>
      <c r="BJ488" s="17" t="s">
        <v>80</v>
      </c>
      <c r="BK488" s="156">
        <f>ROUND(I488*H488,2)</f>
        <v>0</v>
      </c>
      <c r="BL488" s="17" t="s">
        <v>290</v>
      </c>
      <c r="BM488" s="155" t="s">
        <v>587</v>
      </c>
    </row>
    <row r="489" spans="2:65" s="1" customFormat="1">
      <c r="B489" s="32"/>
      <c r="D489" s="157" t="s">
        <v>125</v>
      </c>
      <c r="F489" s="158" t="s">
        <v>586</v>
      </c>
      <c r="I489" s="88"/>
      <c r="L489" s="32"/>
      <c r="M489" s="159"/>
      <c r="N489" s="52"/>
      <c r="O489" s="52"/>
      <c r="P489" s="52"/>
      <c r="Q489" s="52"/>
      <c r="R489" s="52"/>
      <c r="S489" s="52"/>
      <c r="T489" s="53"/>
      <c r="AT489" s="17" t="s">
        <v>125</v>
      </c>
      <c r="AU489" s="17" t="s">
        <v>82</v>
      </c>
    </row>
    <row r="490" spans="2:65" s="12" customFormat="1">
      <c r="B490" s="160"/>
      <c r="D490" s="157" t="s">
        <v>126</v>
      </c>
      <c r="E490" s="161" t="s">
        <v>3</v>
      </c>
      <c r="F490" s="162" t="s">
        <v>583</v>
      </c>
      <c r="H490" s="161" t="s">
        <v>3</v>
      </c>
      <c r="I490" s="163"/>
      <c r="L490" s="160"/>
      <c r="M490" s="164"/>
      <c r="N490" s="165"/>
      <c r="O490" s="165"/>
      <c r="P490" s="165"/>
      <c r="Q490" s="165"/>
      <c r="R490" s="165"/>
      <c r="S490" s="165"/>
      <c r="T490" s="166"/>
      <c r="AT490" s="161" t="s">
        <v>126</v>
      </c>
      <c r="AU490" s="161" t="s">
        <v>82</v>
      </c>
      <c r="AV490" s="12" t="s">
        <v>80</v>
      </c>
      <c r="AW490" s="12" t="s">
        <v>33</v>
      </c>
      <c r="AX490" s="12" t="s">
        <v>72</v>
      </c>
      <c r="AY490" s="161" t="s">
        <v>115</v>
      </c>
    </row>
    <row r="491" spans="2:65" s="13" customFormat="1">
      <c r="B491" s="167"/>
      <c r="D491" s="157" t="s">
        <v>126</v>
      </c>
      <c r="E491" s="168" t="s">
        <v>3</v>
      </c>
      <c r="F491" s="169" t="s">
        <v>384</v>
      </c>
      <c r="H491" s="170">
        <v>30</v>
      </c>
      <c r="I491" s="171"/>
      <c r="L491" s="167"/>
      <c r="M491" s="172"/>
      <c r="N491" s="173"/>
      <c r="O491" s="173"/>
      <c r="P491" s="173"/>
      <c r="Q491" s="173"/>
      <c r="R491" s="173"/>
      <c r="S491" s="173"/>
      <c r="T491" s="174"/>
      <c r="AT491" s="168" t="s">
        <v>126</v>
      </c>
      <c r="AU491" s="168" t="s">
        <v>82</v>
      </c>
      <c r="AV491" s="13" t="s">
        <v>82</v>
      </c>
      <c r="AW491" s="13" t="s">
        <v>33</v>
      </c>
      <c r="AX491" s="13" t="s">
        <v>72</v>
      </c>
      <c r="AY491" s="168" t="s">
        <v>115</v>
      </c>
    </row>
    <row r="492" spans="2:65" s="14" customFormat="1">
      <c r="B492" s="175"/>
      <c r="D492" s="157" t="s">
        <v>126</v>
      </c>
      <c r="E492" s="176" t="s">
        <v>3</v>
      </c>
      <c r="F492" s="177" t="s">
        <v>128</v>
      </c>
      <c r="H492" s="178">
        <v>30</v>
      </c>
      <c r="I492" s="179"/>
      <c r="L492" s="175"/>
      <c r="M492" s="180"/>
      <c r="N492" s="181"/>
      <c r="O492" s="181"/>
      <c r="P492" s="181"/>
      <c r="Q492" s="181"/>
      <c r="R492" s="181"/>
      <c r="S492" s="181"/>
      <c r="T492" s="182"/>
      <c r="AT492" s="176" t="s">
        <v>126</v>
      </c>
      <c r="AU492" s="176" t="s">
        <v>82</v>
      </c>
      <c r="AV492" s="14" t="s">
        <v>129</v>
      </c>
      <c r="AW492" s="14" t="s">
        <v>33</v>
      </c>
      <c r="AX492" s="14" t="s">
        <v>80</v>
      </c>
      <c r="AY492" s="176" t="s">
        <v>115</v>
      </c>
    </row>
    <row r="493" spans="2:65" s="1" customFormat="1" ht="16.5" customHeight="1">
      <c r="B493" s="143"/>
      <c r="C493" s="144" t="s">
        <v>588</v>
      </c>
      <c r="D493" s="144" t="s">
        <v>118</v>
      </c>
      <c r="E493" s="145" t="s">
        <v>589</v>
      </c>
      <c r="F493" s="146" t="s">
        <v>590</v>
      </c>
      <c r="G493" s="147" t="s">
        <v>591</v>
      </c>
      <c r="H493" s="148">
        <v>16</v>
      </c>
      <c r="I493" s="149"/>
      <c r="J493" s="150">
        <f>ROUND(I493*H493,2)</f>
        <v>0</v>
      </c>
      <c r="K493" s="146" t="s">
        <v>3</v>
      </c>
      <c r="L493" s="32"/>
      <c r="M493" s="151" t="s">
        <v>3</v>
      </c>
      <c r="N493" s="152" t="s">
        <v>43</v>
      </c>
      <c r="O493" s="52"/>
      <c r="P493" s="153">
        <f>O493*H493</f>
        <v>0</v>
      </c>
      <c r="Q493" s="153">
        <v>0</v>
      </c>
      <c r="R493" s="153">
        <f>Q493*H493</f>
        <v>0</v>
      </c>
      <c r="S493" s="153">
        <v>0</v>
      </c>
      <c r="T493" s="154">
        <f>S493*H493</f>
        <v>0</v>
      </c>
      <c r="AR493" s="155" t="s">
        <v>290</v>
      </c>
      <c r="AT493" s="155" t="s">
        <v>118</v>
      </c>
      <c r="AU493" s="155" t="s">
        <v>82</v>
      </c>
      <c r="AY493" s="17" t="s">
        <v>115</v>
      </c>
      <c r="BE493" s="156">
        <f>IF(N493="základní",J493,0)</f>
        <v>0</v>
      </c>
      <c r="BF493" s="156">
        <f>IF(N493="snížená",J493,0)</f>
        <v>0</v>
      </c>
      <c r="BG493" s="156">
        <f>IF(N493="zákl. přenesená",J493,0)</f>
        <v>0</v>
      </c>
      <c r="BH493" s="156">
        <f>IF(N493="sníž. přenesená",J493,0)</f>
        <v>0</v>
      </c>
      <c r="BI493" s="156">
        <f>IF(N493="nulová",J493,0)</f>
        <v>0</v>
      </c>
      <c r="BJ493" s="17" t="s">
        <v>80</v>
      </c>
      <c r="BK493" s="156">
        <f>ROUND(I493*H493,2)</f>
        <v>0</v>
      </c>
      <c r="BL493" s="17" t="s">
        <v>290</v>
      </c>
      <c r="BM493" s="155" t="s">
        <v>592</v>
      </c>
    </row>
    <row r="494" spans="2:65" s="1" customFormat="1">
      <c r="B494" s="32"/>
      <c r="D494" s="157" t="s">
        <v>125</v>
      </c>
      <c r="F494" s="158" t="s">
        <v>590</v>
      </c>
      <c r="I494" s="88"/>
      <c r="L494" s="32"/>
      <c r="M494" s="159"/>
      <c r="N494" s="52"/>
      <c r="O494" s="52"/>
      <c r="P494" s="52"/>
      <c r="Q494" s="52"/>
      <c r="R494" s="52"/>
      <c r="S494" s="52"/>
      <c r="T494" s="53"/>
      <c r="AT494" s="17" t="s">
        <v>125</v>
      </c>
      <c r="AU494" s="17" t="s">
        <v>82</v>
      </c>
    </row>
    <row r="495" spans="2:65" s="12" customFormat="1">
      <c r="B495" s="160"/>
      <c r="D495" s="157" t="s">
        <v>126</v>
      </c>
      <c r="E495" s="161" t="s">
        <v>3</v>
      </c>
      <c r="F495" s="162" t="s">
        <v>583</v>
      </c>
      <c r="H495" s="161" t="s">
        <v>3</v>
      </c>
      <c r="I495" s="163"/>
      <c r="L495" s="160"/>
      <c r="M495" s="164"/>
      <c r="N495" s="165"/>
      <c r="O495" s="165"/>
      <c r="P495" s="165"/>
      <c r="Q495" s="165"/>
      <c r="R495" s="165"/>
      <c r="S495" s="165"/>
      <c r="T495" s="166"/>
      <c r="AT495" s="161" t="s">
        <v>126</v>
      </c>
      <c r="AU495" s="161" t="s">
        <v>82</v>
      </c>
      <c r="AV495" s="12" t="s">
        <v>80</v>
      </c>
      <c r="AW495" s="12" t="s">
        <v>33</v>
      </c>
      <c r="AX495" s="12" t="s">
        <v>72</v>
      </c>
      <c r="AY495" s="161" t="s">
        <v>115</v>
      </c>
    </row>
    <row r="496" spans="2:65" s="13" customFormat="1">
      <c r="B496" s="167"/>
      <c r="D496" s="157" t="s">
        <v>126</v>
      </c>
      <c r="E496" s="168" t="s">
        <v>3</v>
      </c>
      <c r="F496" s="169" t="s">
        <v>290</v>
      </c>
      <c r="H496" s="170">
        <v>16</v>
      </c>
      <c r="I496" s="171"/>
      <c r="L496" s="167"/>
      <c r="M496" s="172"/>
      <c r="N496" s="173"/>
      <c r="O496" s="173"/>
      <c r="P496" s="173"/>
      <c r="Q496" s="173"/>
      <c r="R496" s="173"/>
      <c r="S496" s="173"/>
      <c r="T496" s="174"/>
      <c r="AT496" s="168" t="s">
        <v>126</v>
      </c>
      <c r="AU496" s="168" t="s">
        <v>82</v>
      </c>
      <c r="AV496" s="13" t="s">
        <v>82</v>
      </c>
      <c r="AW496" s="13" t="s">
        <v>33</v>
      </c>
      <c r="AX496" s="13" t="s">
        <v>72</v>
      </c>
      <c r="AY496" s="168" t="s">
        <v>115</v>
      </c>
    </row>
    <row r="497" spans="2:65" s="14" customFormat="1">
      <c r="B497" s="175"/>
      <c r="D497" s="157" t="s">
        <v>126</v>
      </c>
      <c r="E497" s="176" t="s">
        <v>3</v>
      </c>
      <c r="F497" s="177" t="s">
        <v>128</v>
      </c>
      <c r="H497" s="178">
        <v>16</v>
      </c>
      <c r="I497" s="179"/>
      <c r="L497" s="175"/>
      <c r="M497" s="180"/>
      <c r="N497" s="181"/>
      <c r="O497" s="181"/>
      <c r="P497" s="181"/>
      <c r="Q497" s="181"/>
      <c r="R497" s="181"/>
      <c r="S497" s="181"/>
      <c r="T497" s="182"/>
      <c r="AT497" s="176" t="s">
        <v>126</v>
      </c>
      <c r="AU497" s="176" t="s">
        <v>82</v>
      </c>
      <c r="AV497" s="14" t="s">
        <v>129</v>
      </c>
      <c r="AW497" s="14" t="s">
        <v>33</v>
      </c>
      <c r="AX497" s="14" t="s">
        <v>80</v>
      </c>
      <c r="AY497" s="176" t="s">
        <v>115</v>
      </c>
    </row>
    <row r="498" spans="2:65" s="1" customFormat="1" ht="16.5" customHeight="1">
      <c r="B498" s="143"/>
      <c r="C498" s="144" t="s">
        <v>593</v>
      </c>
      <c r="D498" s="144" t="s">
        <v>118</v>
      </c>
      <c r="E498" s="145" t="s">
        <v>594</v>
      </c>
      <c r="F498" s="146" t="s">
        <v>595</v>
      </c>
      <c r="G498" s="147" t="s">
        <v>591</v>
      </c>
      <c r="H498" s="148">
        <v>24</v>
      </c>
      <c r="I498" s="149"/>
      <c r="J498" s="150">
        <f>ROUND(I498*H498,2)</f>
        <v>0</v>
      </c>
      <c r="K498" s="146" t="s">
        <v>3</v>
      </c>
      <c r="L498" s="32"/>
      <c r="M498" s="151" t="s">
        <v>3</v>
      </c>
      <c r="N498" s="152" t="s">
        <v>43</v>
      </c>
      <c r="O498" s="52"/>
      <c r="P498" s="153">
        <f>O498*H498</f>
        <v>0</v>
      </c>
      <c r="Q498" s="153">
        <v>0</v>
      </c>
      <c r="R498" s="153">
        <f>Q498*H498</f>
        <v>0</v>
      </c>
      <c r="S498" s="153">
        <v>0</v>
      </c>
      <c r="T498" s="154">
        <f>S498*H498</f>
        <v>0</v>
      </c>
      <c r="AR498" s="155" t="s">
        <v>290</v>
      </c>
      <c r="AT498" s="155" t="s">
        <v>118</v>
      </c>
      <c r="AU498" s="155" t="s">
        <v>82</v>
      </c>
      <c r="AY498" s="17" t="s">
        <v>115</v>
      </c>
      <c r="BE498" s="156">
        <f>IF(N498="základní",J498,0)</f>
        <v>0</v>
      </c>
      <c r="BF498" s="156">
        <f>IF(N498="snížená",J498,0)</f>
        <v>0</v>
      </c>
      <c r="BG498" s="156">
        <f>IF(N498="zákl. přenesená",J498,0)</f>
        <v>0</v>
      </c>
      <c r="BH498" s="156">
        <f>IF(N498="sníž. přenesená",J498,0)</f>
        <v>0</v>
      </c>
      <c r="BI498" s="156">
        <f>IF(N498="nulová",J498,0)</f>
        <v>0</v>
      </c>
      <c r="BJ498" s="17" t="s">
        <v>80</v>
      </c>
      <c r="BK498" s="156">
        <f>ROUND(I498*H498,2)</f>
        <v>0</v>
      </c>
      <c r="BL498" s="17" t="s">
        <v>290</v>
      </c>
      <c r="BM498" s="155" t="s">
        <v>596</v>
      </c>
    </row>
    <row r="499" spans="2:65" s="1" customFormat="1">
      <c r="B499" s="32"/>
      <c r="D499" s="157" t="s">
        <v>125</v>
      </c>
      <c r="F499" s="158" t="s">
        <v>595</v>
      </c>
      <c r="I499" s="88"/>
      <c r="L499" s="32"/>
      <c r="M499" s="159"/>
      <c r="N499" s="52"/>
      <c r="O499" s="52"/>
      <c r="P499" s="52"/>
      <c r="Q499" s="52"/>
      <c r="R499" s="52"/>
      <c r="S499" s="52"/>
      <c r="T499" s="53"/>
      <c r="AT499" s="17" t="s">
        <v>125</v>
      </c>
      <c r="AU499" s="17" t="s">
        <v>82</v>
      </c>
    </row>
    <row r="500" spans="2:65" s="12" customFormat="1">
      <c r="B500" s="160"/>
      <c r="D500" s="157" t="s">
        <v>126</v>
      </c>
      <c r="E500" s="161" t="s">
        <v>3</v>
      </c>
      <c r="F500" s="162" t="s">
        <v>583</v>
      </c>
      <c r="H500" s="161" t="s">
        <v>3</v>
      </c>
      <c r="I500" s="163"/>
      <c r="L500" s="160"/>
      <c r="M500" s="164"/>
      <c r="N500" s="165"/>
      <c r="O500" s="165"/>
      <c r="P500" s="165"/>
      <c r="Q500" s="165"/>
      <c r="R500" s="165"/>
      <c r="S500" s="165"/>
      <c r="T500" s="166"/>
      <c r="AT500" s="161" t="s">
        <v>126</v>
      </c>
      <c r="AU500" s="161" t="s">
        <v>82</v>
      </c>
      <c r="AV500" s="12" t="s">
        <v>80</v>
      </c>
      <c r="AW500" s="12" t="s">
        <v>33</v>
      </c>
      <c r="AX500" s="12" t="s">
        <v>72</v>
      </c>
      <c r="AY500" s="161" t="s">
        <v>115</v>
      </c>
    </row>
    <row r="501" spans="2:65" s="13" customFormat="1">
      <c r="B501" s="167"/>
      <c r="D501" s="157" t="s">
        <v>126</v>
      </c>
      <c r="E501" s="168" t="s">
        <v>3</v>
      </c>
      <c r="F501" s="169" t="s">
        <v>597</v>
      </c>
      <c r="H501" s="170">
        <v>24</v>
      </c>
      <c r="I501" s="171"/>
      <c r="L501" s="167"/>
      <c r="M501" s="172"/>
      <c r="N501" s="173"/>
      <c r="O501" s="173"/>
      <c r="P501" s="173"/>
      <c r="Q501" s="173"/>
      <c r="R501" s="173"/>
      <c r="S501" s="173"/>
      <c r="T501" s="174"/>
      <c r="AT501" s="168" t="s">
        <v>126</v>
      </c>
      <c r="AU501" s="168" t="s">
        <v>82</v>
      </c>
      <c r="AV501" s="13" t="s">
        <v>82</v>
      </c>
      <c r="AW501" s="13" t="s">
        <v>33</v>
      </c>
      <c r="AX501" s="13" t="s">
        <v>72</v>
      </c>
      <c r="AY501" s="168" t="s">
        <v>115</v>
      </c>
    </row>
    <row r="502" spans="2:65" s="14" customFormat="1">
      <c r="B502" s="175"/>
      <c r="D502" s="157" t="s">
        <v>126</v>
      </c>
      <c r="E502" s="176" t="s">
        <v>3</v>
      </c>
      <c r="F502" s="177" t="s">
        <v>128</v>
      </c>
      <c r="H502" s="178">
        <v>24</v>
      </c>
      <c r="I502" s="179"/>
      <c r="L502" s="175"/>
      <c r="M502" s="180"/>
      <c r="N502" s="181"/>
      <c r="O502" s="181"/>
      <c r="P502" s="181"/>
      <c r="Q502" s="181"/>
      <c r="R502" s="181"/>
      <c r="S502" s="181"/>
      <c r="T502" s="182"/>
      <c r="AT502" s="176" t="s">
        <v>126</v>
      </c>
      <c r="AU502" s="176" t="s">
        <v>82</v>
      </c>
      <c r="AV502" s="14" t="s">
        <v>129</v>
      </c>
      <c r="AW502" s="14" t="s">
        <v>33</v>
      </c>
      <c r="AX502" s="14" t="s">
        <v>80</v>
      </c>
      <c r="AY502" s="176" t="s">
        <v>115</v>
      </c>
    </row>
    <row r="503" spans="2:65" s="1" customFormat="1" ht="16.5" customHeight="1">
      <c r="B503" s="143"/>
      <c r="C503" s="144" t="s">
        <v>598</v>
      </c>
      <c r="D503" s="144" t="s">
        <v>118</v>
      </c>
      <c r="E503" s="145" t="s">
        <v>599</v>
      </c>
      <c r="F503" s="146" t="s">
        <v>600</v>
      </c>
      <c r="G503" s="147" t="s">
        <v>274</v>
      </c>
      <c r="H503" s="148">
        <v>30</v>
      </c>
      <c r="I503" s="149"/>
      <c r="J503" s="150">
        <f>ROUND(I503*H503,2)</f>
        <v>0</v>
      </c>
      <c r="K503" s="146" t="s">
        <v>122</v>
      </c>
      <c r="L503" s="32"/>
      <c r="M503" s="151" t="s">
        <v>3</v>
      </c>
      <c r="N503" s="152" t="s">
        <v>43</v>
      </c>
      <c r="O503" s="52"/>
      <c r="P503" s="153">
        <f>O503*H503</f>
        <v>0</v>
      </c>
      <c r="Q503" s="153">
        <v>0</v>
      </c>
      <c r="R503" s="153">
        <f>Q503*H503</f>
        <v>0</v>
      </c>
      <c r="S503" s="153">
        <v>0</v>
      </c>
      <c r="T503" s="154">
        <f>S503*H503</f>
        <v>0</v>
      </c>
      <c r="AR503" s="155" t="s">
        <v>290</v>
      </c>
      <c r="AT503" s="155" t="s">
        <v>118</v>
      </c>
      <c r="AU503" s="155" t="s">
        <v>82</v>
      </c>
      <c r="AY503" s="17" t="s">
        <v>115</v>
      </c>
      <c r="BE503" s="156">
        <f>IF(N503="základní",J503,0)</f>
        <v>0</v>
      </c>
      <c r="BF503" s="156">
        <f>IF(N503="snížená",J503,0)</f>
        <v>0</v>
      </c>
      <c r="BG503" s="156">
        <f>IF(N503="zákl. přenesená",J503,0)</f>
        <v>0</v>
      </c>
      <c r="BH503" s="156">
        <f>IF(N503="sníž. přenesená",J503,0)</f>
        <v>0</v>
      </c>
      <c r="BI503" s="156">
        <f>IF(N503="nulová",J503,0)</f>
        <v>0</v>
      </c>
      <c r="BJ503" s="17" t="s">
        <v>80</v>
      </c>
      <c r="BK503" s="156">
        <f>ROUND(I503*H503,2)</f>
        <v>0</v>
      </c>
      <c r="BL503" s="17" t="s">
        <v>290</v>
      </c>
      <c r="BM503" s="155" t="s">
        <v>601</v>
      </c>
    </row>
    <row r="504" spans="2:65" s="1" customFormat="1">
      <c r="B504" s="32"/>
      <c r="D504" s="157" t="s">
        <v>125</v>
      </c>
      <c r="F504" s="158" t="s">
        <v>602</v>
      </c>
      <c r="I504" s="88"/>
      <c r="L504" s="32"/>
      <c r="M504" s="159"/>
      <c r="N504" s="52"/>
      <c r="O504" s="52"/>
      <c r="P504" s="52"/>
      <c r="Q504" s="52"/>
      <c r="R504" s="52"/>
      <c r="S504" s="52"/>
      <c r="T504" s="53"/>
      <c r="AT504" s="17" t="s">
        <v>125</v>
      </c>
      <c r="AU504" s="17" t="s">
        <v>82</v>
      </c>
    </row>
    <row r="505" spans="2:65" s="12" customFormat="1">
      <c r="B505" s="160"/>
      <c r="D505" s="157" t="s">
        <v>126</v>
      </c>
      <c r="E505" s="161" t="s">
        <v>3</v>
      </c>
      <c r="F505" s="162" t="s">
        <v>603</v>
      </c>
      <c r="H505" s="161" t="s">
        <v>3</v>
      </c>
      <c r="I505" s="163"/>
      <c r="L505" s="160"/>
      <c r="M505" s="164"/>
      <c r="N505" s="165"/>
      <c r="O505" s="165"/>
      <c r="P505" s="165"/>
      <c r="Q505" s="165"/>
      <c r="R505" s="165"/>
      <c r="S505" s="165"/>
      <c r="T505" s="166"/>
      <c r="AT505" s="161" t="s">
        <v>126</v>
      </c>
      <c r="AU505" s="161" t="s">
        <v>82</v>
      </c>
      <c r="AV505" s="12" t="s">
        <v>80</v>
      </c>
      <c r="AW505" s="12" t="s">
        <v>33</v>
      </c>
      <c r="AX505" s="12" t="s">
        <v>72</v>
      </c>
      <c r="AY505" s="161" t="s">
        <v>115</v>
      </c>
    </row>
    <row r="506" spans="2:65" s="13" customFormat="1">
      <c r="B506" s="167"/>
      <c r="D506" s="157" t="s">
        <v>126</v>
      </c>
      <c r="E506" s="168" t="s">
        <v>3</v>
      </c>
      <c r="F506" s="169" t="s">
        <v>384</v>
      </c>
      <c r="H506" s="170">
        <v>30</v>
      </c>
      <c r="I506" s="171"/>
      <c r="L506" s="167"/>
      <c r="M506" s="172"/>
      <c r="N506" s="173"/>
      <c r="O506" s="173"/>
      <c r="P506" s="173"/>
      <c r="Q506" s="173"/>
      <c r="R506" s="173"/>
      <c r="S506" s="173"/>
      <c r="T506" s="174"/>
      <c r="AT506" s="168" t="s">
        <v>126</v>
      </c>
      <c r="AU506" s="168" t="s">
        <v>82</v>
      </c>
      <c r="AV506" s="13" t="s">
        <v>82</v>
      </c>
      <c r="AW506" s="13" t="s">
        <v>33</v>
      </c>
      <c r="AX506" s="13" t="s">
        <v>72</v>
      </c>
      <c r="AY506" s="168" t="s">
        <v>115</v>
      </c>
    </row>
    <row r="507" spans="2:65" s="14" customFormat="1">
      <c r="B507" s="175"/>
      <c r="D507" s="157" t="s">
        <v>126</v>
      </c>
      <c r="E507" s="176" t="s">
        <v>3</v>
      </c>
      <c r="F507" s="177" t="s">
        <v>128</v>
      </c>
      <c r="H507" s="178">
        <v>30</v>
      </c>
      <c r="I507" s="179"/>
      <c r="L507" s="175"/>
      <c r="M507" s="180"/>
      <c r="N507" s="181"/>
      <c r="O507" s="181"/>
      <c r="P507" s="181"/>
      <c r="Q507" s="181"/>
      <c r="R507" s="181"/>
      <c r="S507" s="181"/>
      <c r="T507" s="182"/>
      <c r="AT507" s="176" t="s">
        <v>126</v>
      </c>
      <c r="AU507" s="176" t="s">
        <v>82</v>
      </c>
      <c r="AV507" s="14" t="s">
        <v>129</v>
      </c>
      <c r="AW507" s="14" t="s">
        <v>33</v>
      </c>
      <c r="AX507" s="14" t="s">
        <v>80</v>
      </c>
      <c r="AY507" s="176" t="s">
        <v>115</v>
      </c>
    </row>
    <row r="508" spans="2:65" s="11" customFormat="1" ht="22.9" customHeight="1">
      <c r="B508" s="130"/>
      <c r="D508" s="131" t="s">
        <v>71</v>
      </c>
      <c r="E508" s="141" t="s">
        <v>604</v>
      </c>
      <c r="F508" s="141" t="s">
        <v>605</v>
      </c>
      <c r="I508" s="133"/>
      <c r="J508" s="142">
        <f>BK508</f>
        <v>0</v>
      </c>
      <c r="L508" s="130"/>
      <c r="M508" s="135"/>
      <c r="N508" s="136"/>
      <c r="O508" s="136"/>
      <c r="P508" s="137">
        <f>SUM(P509:P520)</f>
        <v>0</v>
      </c>
      <c r="Q508" s="136"/>
      <c r="R508" s="137">
        <f>SUM(R509:R520)</f>
        <v>0.3160963</v>
      </c>
      <c r="S508" s="136"/>
      <c r="T508" s="138">
        <f>SUM(T509:T520)</f>
        <v>0</v>
      </c>
      <c r="AR508" s="131" t="s">
        <v>82</v>
      </c>
      <c r="AT508" s="139" t="s">
        <v>71</v>
      </c>
      <c r="AU508" s="139" t="s">
        <v>80</v>
      </c>
      <c r="AY508" s="131" t="s">
        <v>115</v>
      </c>
      <c r="BK508" s="140">
        <f>SUM(BK509:BK520)</f>
        <v>0</v>
      </c>
    </row>
    <row r="509" spans="2:65" s="1" customFormat="1" ht="16.5" customHeight="1">
      <c r="B509" s="143"/>
      <c r="C509" s="144" t="s">
        <v>606</v>
      </c>
      <c r="D509" s="144" t="s">
        <v>118</v>
      </c>
      <c r="E509" s="145" t="s">
        <v>607</v>
      </c>
      <c r="F509" s="146" t="s">
        <v>608</v>
      </c>
      <c r="G509" s="147" t="s">
        <v>190</v>
      </c>
      <c r="H509" s="148">
        <v>14.303000000000001</v>
      </c>
      <c r="I509" s="149"/>
      <c r="J509" s="150">
        <f>ROUND(I509*H509,2)</f>
        <v>0</v>
      </c>
      <c r="K509" s="146" t="s">
        <v>122</v>
      </c>
      <c r="L509" s="32"/>
      <c r="M509" s="151" t="s">
        <v>3</v>
      </c>
      <c r="N509" s="152" t="s">
        <v>43</v>
      </c>
      <c r="O509" s="52"/>
      <c r="P509" s="153">
        <f>O509*H509</f>
        <v>0</v>
      </c>
      <c r="Q509" s="153">
        <v>2.1999999999999999E-2</v>
      </c>
      <c r="R509" s="153">
        <f>Q509*H509</f>
        <v>0.314666</v>
      </c>
      <c r="S509" s="153">
        <v>0</v>
      </c>
      <c r="T509" s="154">
        <f>S509*H509</f>
        <v>0</v>
      </c>
      <c r="AR509" s="155" t="s">
        <v>290</v>
      </c>
      <c r="AT509" s="155" t="s">
        <v>118</v>
      </c>
      <c r="AU509" s="155" t="s">
        <v>82</v>
      </c>
      <c r="AY509" s="17" t="s">
        <v>115</v>
      </c>
      <c r="BE509" s="156">
        <f>IF(N509="základní",J509,0)</f>
        <v>0</v>
      </c>
      <c r="BF509" s="156">
        <f>IF(N509="snížená",J509,0)</f>
        <v>0</v>
      </c>
      <c r="BG509" s="156">
        <f>IF(N509="zákl. přenesená",J509,0)</f>
        <v>0</v>
      </c>
      <c r="BH509" s="156">
        <f>IF(N509="sníž. přenesená",J509,0)</f>
        <v>0</v>
      </c>
      <c r="BI509" s="156">
        <f>IF(N509="nulová",J509,0)</f>
        <v>0</v>
      </c>
      <c r="BJ509" s="17" t="s">
        <v>80</v>
      </c>
      <c r="BK509" s="156">
        <f>ROUND(I509*H509,2)</f>
        <v>0</v>
      </c>
      <c r="BL509" s="17" t="s">
        <v>290</v>
      </c>
      <c r="BM509" s="155" t="s">
        <v>609</v>
      </c>
    </row>
    <row r="510" spans="2:65" s="1" customFormat="1" ht="19.5">
      <c r="B510" s="32"/>
      <c r="D510" s="157" t="s">
        <v>125</v>
      </c>
      <c r="F510" s="158" t="s">
        <v>610</v>
      </c>
      <c r="I510" s="88"/>
      <c r="L510" s="32"/>
      <c r="M510" s="159"/>
      <c r="N510" s="52"/>
      <c r="O510" s="52"/>
      <c r="P510" s="52"/>
      <c r="Q510" s="52"/>
      <c r="R510" s="52"/>
      <c r="S510" s="52"/>
      <c r="T510" s="53"/>
      <c r="AT510" s="17" t="s">
        <v>125</v>
      </c>
      <c r="AU510" s="17" t="s">
        <v>82</v>
      </c>
    </row>
    <row r="511" spans="2:65" s="12" customFormat="1">
      <c r="B511" s="160"/>
      <c r="D511" s="157" t="s">
        <v>126</v>
      </c>
      <c r="E511" s="161" t="s">
        <v>3</v>
      </c>
      <c r="F511" s="162" t="s">
        <v>193</v>
      </c>
      <c r="H511" s="161" t="s">
        <v>3</v>
      </c>
      <c r="I511" s="163"/>
      <c r="L511" s="160"/>
      <c r="M511" s="164"/>
      <c r="N511" s="165"/>
      <c r="O511" s="165"/>
      <c r="P511" s="165"/>
      <c r="Q511" s="165"/>
      <c r="R511" s="165"/>
      <c r="S511" s="165"/>
      <c r="T511" s="166"/>
      <c r="AT511" s="161" t="s">
        <v>126</v>
      </c>
      <c r="AU511" s="161" t="s">
        <v>82</v>
      </c>
      <c r="AV511" s="12" t="s">
        <v>80</v>
      </c>
      <c r="AW511" s="12" t="s">
        <v>33</v>
      </c>
      <c r="AX511" s="12" t="s">
        <v>72</v>
      </c>
      <c r="AY511" s="161" t="s">
        <v>115</v>
      </c>
    </row>
    <row r="512" spans="2:65" s="12" customFormat="1">
      <c r="B512" s="160"/>
      <c r="D512" s="157" t="s">
        <v>126</v>
      </c>
      <c r="E512" s="161" t="s">
        <v>3</v>
      </c>
      <c r="F512" s="162" t="s">
        <v>611</v>
      </c>
      <c r="H512" s="161" t="s">
        <v>3</v>
      </c>
      <c r="I512" s="163"/>
      <c r="L512" s="160"/>
      <c r="M512" s="164"/>
      <c r="N512" s="165"/>
      <c r="O512" s="165"/>
      <c r="P512" s="165"/>
      <c r="Q512" s="165"/>
      <c r="R512" s="165"/>
      <c r="S512" s="165"/>
      <c r="T512" s="166"/>
      <c r="AT512" s="161" t="s">
        <v>126</v>
      </c>
      <c r="AU512" s="161" t="s">
        <v>82</v>
      </c>
      <c r="AV512" s="12" t="s">
        <v>80</v>
      </c>
      <c r="AW512" s="12" t="s">
        <v>33</v>
      </c>
      <c r="AX512" s="12" t="s">
        <v>72</v>
      </c>
      <c r="AY512" s="161" t="s">
        <v>115</v>
      </c>
    </row>
    <row r="513" spans="2:65" s="13" customFormat="1">
      <c r="B513" s="167"/>
      <c r="D513" s="157" t="s">
        <v>126</v>
      </c>
      <c r="E513" s="168" t="s">
        <v>3</v>
      </c>
      <c r="F513" s="169" t="s">
        <v>612</v>
      </c>
      <c r="H513" s="170">
        <v>14.303000000000001</v>
      </c>
      <c r="I513" s="171"/>
      <c r="L513" s="167"/>
      <c r="M513" s="172"/>
      <c r="N513" s="173"/>
      <c r="O513" s="173"/>
      <c r="P513" s="173"/>
      <c r="Q513" s="173"/>
      <c r="R513" s="173"/>
      <c r="S513" s="173"/>
      <c r="T513" s="174"/>
      <c r="AT513" s="168" t="s">
        <v>126</v>
      </c>
      <c r="AU513" s="168" t="s">
        <v>82</v>
      </c>
      <c r="AV513" s="13" t="s">
        <v>82</v>
      </c>
      <c r="AW513" s="13" t="s">
        <v>33</v>
      </c>
      <c r="AX513" s="13" t="s">
        <v>72</v>
      </c>
      <c r="AY513" s="168" t="s">
        <v>115</v>
      </c>
    </row>
    <row r="514" spans="2:65" s="14" customFormat="1">
      <c r="B514" s="175"/>
      <c r="D514" s="157" t="s">
        <v>126</v>
      </c>
      <c r="E514" s="176" t="s">
        <v>3</v>
      </c>
      <c r="F514" s="177" t="s">
        <v>128</v>
      </c>
      <c r="H514" s="178">
        <v>14.303000000000001</v>
      </c>
      <c r="I514" s="179"/>
      <c r="L514" s="175"/>
      <c r="M514" s="180"/>
      <c r="N514" s="181"/>
      <c r="O514" s="181"/>
      <c r="P514" s="181"/>
      <c r="Q514" s="181"/>
      <c r="R514" s="181"/>
      <c r="S514" s="181"/>
      <c r="T514" s="182"/>
      <c r="AT514" s="176" t="s">
        <v>126</v>
      </c>
      <c r="AU514" s="176" t="s">
        <v>82</v>
      </c>
      <c r="AV514" s="14" t="s">
        <v>129</v>
      </c>
      <c r="AW514" s="14" t="s">
        <v>33</v>
      </c>
      <c r="AX514" s="14" t="s">
        <v>80</v>
      </c>
      <c r="AY514" s="176" t="s">
        <v>115</v>
      </c>
    </row>
    <row r="515" spans="2:65" s="1" customFormat="1" ht="16.5" customHeight="1">
      <c r="B515" s="143"/>
      <c r="C515" s="144" t="s">
        <v>613</v>
      </c>
      <c r="D515" s="144" t="s">
        <v>118</v>
      </c>
      <c r="E515" s="145" t="s">
        <v>614</v>
      </c>
      <c r="F515" s="146" t="s">
        <v>615</v>
      </c>
      <c r="G515" s="147" t="s">
        <v>190</v>
      </c>
      <c r="H515" s="148">
        <v>14.303000000000001</v>
      </c>
      <c r="I515" s="149"/>
      <c r="J515" s="150">
        <f>ROUND(I515*H515,2)</f>
        <v>0</v>
      </c>
      <c r="K515" s="146" t="s">
        <v>122</v>
      </c>
      <c r="L515" s="32"/>
      <c r="M515" s="151" t="s">
        <v>3</v>
      </c>
      <c r="N515" s="152" t="s">
        <v>43</v>
      </c>
      <c r="O515" s="52"/>
      <c r="P515" s="153">
        <f>O515*H515</f>
        <v>0</v>
      </c>
      <c r="Q515" s="153">
        <v>1E-4</v>
      </c>
      <c r="R515" s="153">
        <f>Q515*H515</f>
        <v>1.4303000000000002E-3</v>
      </c>
      <c r="S515" s="153">
        <v>0</v>
      </c>
      <c r="T515" s="154">
        <f>S515*H515</f>
        <v>0</v>
      </c>
      <c r="AR515" s="155" t="s">
        <v>290</v>
      </c>
      <c r="AT515" s="155" t="s">
        <v>118</v>
      </c>
      <c r="AU515" s="155" t="s">
        <v>82</v>
      </c>
      <c r="AY515" s="17" t="s">
        <v>115</v>
      </c>
      <c r="BE515" s="156">
        <f>IF(N515="základní",J515,0)</f>
        <v>0</v>
      </c>
      <c r="BF515" s="156">
        <f>IF(N515="snížená",J515,0)</f>
        <v>0</v>
      </c>
      <c r="BG515" s="156">
        <f>IF(N515="zákl. přenesená",J515,0)</f>
        <v>0</v>
      </c>
      <c r="BH515" s="156">
        <f>IF(N515="sníž. přenesená",J515,0)</f>
        <v>0</v>
      </c>
      <c r="BI515" s="156">
        <f>IF(N515="nulová",J515,0)</f>
        <v>0</v>
      </c>
      <c r="BJ515" s="17" t="s">
        <v>80</v>
      </c>
      <c r="BK515" s="156">
        <f>ROUND(I515*H515,2)</f>
        <v>0</v>
      </c>
      <c r="BL515" s="17" t="s">
        <v>290</v>
      </c>
      <c r="BM515" s="155" t="s">
        <v>616</v>
      </c>
    </row>
    <row r="516" spans="2:65" s="1" customFormat="1">
      <c r="B516" s="32"/>
      <c r="D516" s="157" t="s">
        <v>125</v>
      </c>
      <c r="F516" s="158" t="s">
        <v>617</v>
      </c>
      <c r="I516" s="88"/>
      <c r="L516" s="32"/>
      <c r="M516" s="159"/>
      <c r="N516" s="52"/>
      <c r="O516" s="52"/>
      <c r="P516" s="52"/>
      <c r="Q516" s="52"/>
      <c r="R516" s="52"/>
      <c r="S516" s="52"/>
      <c r="T516" s="53"/>
      <c r="AT516" s="17" t="s">
        <v>125</v>
      </c>
      <c r="AU516" s="17" t="s">
        <v>82</v>
      </c>
    </row>
    <row r="517" spans="2:65" s="1" customFormat="1" ht="16.5" customHeight="1">
      <c r="B517" s="143"/>
      <c r="C517" s="144" t="s">
        <v>618</v>
      </c>
      <c r="D517" s="144" t="s">
        <v>118</v>
      </c>
      <c r="E517" s="145" t="s">
        <v>619</v>
      </c>
      <c r="F517" s="146" t="s">
        <v>620</v>
      </c>
      <c r="G517" s="147" t="s">
        <v>253</v>
      </c>
      <c r="H517" s="148">
        <v>0.316</v>
      </c>
      <c r="I517" s="149"/>
      <c r="J517" s="150">
        <f>ROUND(I517*H517,2)</f>
        <v>0</v>
      </c>
      <c r="K517" s="146" t="s">
        <v>122</v>
      </c>
      <c r="L517" s="32"/>
      <c r="M517" s="151" t="s">
        <v>3</v>
      </c>
      <c r="N517" s="152" t="s">
        <v>43</v>
      </c>
      <c r="O517" s="52"/>
      <c r="P517" s="153">
        <f>O517*H517</f>
        <v>0</v>
      </c>
      <c r="Q517" s="153">
        <v>0</v>
      </c>
      <c r="R517" s="153">
        <f>Q517*H517</f>
        <v>0</v>
      </c>
      <c r="S517" s="153">
        <v>0</v>
      </c>
      <c r="T517" s="154">
        <f>S517*H517</f>
        <v>0</v>
      </c>
      <c r="AR517" s="155" t="s">
        <v>290</v>
      </c>
      <c r="AT517" s="155" t="s">
        <v>118</v>
      </c>
      <c r="AU517" s="155" t="s">
        <v>82</v>
      </c>
      <c r="AY517" s="17" t="s">
        <v>115</v>
      </c>
      <c r="BE517" s="156">
        <f>IF(N517="základní",J517,0)</f>
        <v>0</v>
      </c>
      <c r="BF517" s="156">
        <f>IF(N517="snížená",J517,0)</f>
        <v>0</v>
      </c>
      <c r="BG517" s="156">
        <f>IF(N517="zákl. přenesená",J517,0)</f>
        <v>0</v>
      </c>
      <c r="BH517" s="156">
        <f>IF(N517="sníž. přenesená",J517,0)</f>
        <v>0</v>
      </c>
      <c r="BI517" s="156">
        <f>IF(N517="nulová",J517,0)</f>
        <v>0</v>
      </c>
      <c r="BJ517" s="17" t="s">
        <v>80</v>
      </c>
      <c r="BK517" s="156">
        <f>ROUND(I517*H517,2)</f>
        <v>0</v>
      </c>
      <c r="BL517" s="17" t="s">
        <v>290</v>
      </c>
      <c r="BM517" s="155" t="s">
        <v>621</v>
      </c>
    </row>
    <row r="518" spans="2:65" s="1" customFormat="1" ht="19.5">
      <c r="B518" s="32"/>
      <c r="D518" s="157" t="s">
        <v>125</v>
      </c>
      <c r="F518" s="158" t="s">
        <v>622</v>
      </c>
      <c r="I518" s="88"/>
      <c r="L518" s="32"/>
      <c r="M518" s="159"/>
      <c r="N518" s="52"/>
      <c r="O518" s="52"/>
      <c r="P518" s="52"/>
      <c r="Q518" s="52"/>
      <c r="R518" s="52"/>
      <c r="S518" s="52"/>
      <c r="T518" s="53"/>
      <c r="AT518" s="17" t="s">
        <v>125</v>
      </c>
      <c r="AU518" s="17" t="s">
        <v>82</v>
      </c>
    </row>
    <row r="519" spans="2:65" s="1" customFormat="1" ht="16.5" customHeight="1">
      <c r="B519" s="143"/>
      <c r="C519" s="144" t="s">
        <v>623</v>
      </c>
      <c r="D519" s="144" t="s">
        <v>118</v>
      </c>
      <c r="E519" s="145" t="s">
        <v>624</v>
      </c>
      <c r="F519" s="146" t="s">
        <v>625</v>
      </c>
      <c r="G519" s="147" t="s">
        <v>253</v>
      </c>
      <c r="H519" s="148">
        <v>0.316</v>
      </c>
      <c r="I519" s="149"/>
      <c r="J519" s="150">
        <f>ROUND(I519*H519,2)</f>
        <v>0</v>
      </c>
      <c r="K519" s="146" t="s">
        <v>122</v>
      </c>
      <c r="L519" s="32"/>
      <c r="M519" s="151" t="s">
        <v>3</v>
      </c>
      <c r="N519" s="152" t="s">
        <v>43</v>
      </c>
      <c r="O519" s="52"/>
      <c r="P519" s="153">
        <f>O519*H519</f>
        <v>0</v>
      </c>
      <c r="Q519" s="153">
        <v>0</v>
      </c>
      <c r="R519" s="153">
        <f>Q519*H519</f>
        <v>0</v>
      </c>
      <c r="S519" s="153">
        <v>0</v>
      </c>
      <c r="T519" s="154">
        <f>S519*H519</f>
        <v>0</v>
      </c>
      <c r="AR519" s="155" t="s">
        <v>290</v>
      </c>
      <c r="AT519" s="155" t="s">
        <v>118</v>
      </c>
      <c r="AU519" s="155" t="s">
        <v>82</v>
      </c>
      <c r="AY519" s="17" t="s">
        <v>115</v>
      </c>
      <c r="BE519" s="156">
        <f>IF(N519="základní",J519,0)</f>
        <v>0</v>
      </c>
      <c r="BF519" s="156">
        <f>IF(N519="snížená",J519,0)</f>
        <v>0</v>
      </c>
      <c r="BG519" s="156">
        <f>IF(N519="zákl. přenesená",J519,0)</f>
        <v>0</v>
      </c>
      <c r="BH519" s="156">
        <f>IF(N519="sníž. přenesená",J519,0)</f>
        <v>0</v>
      </c>
      <c r="BI519" s="156">
        <f>IF(N519="nulová",J519,0)</f>
        <v>0</v>
      </c>
      <c r="BJ519" s="17" t="s">
        <v>80</v>
      </c>
      <c r="BK519" s="156">
        <f>ROUND(I519*H519,2)</f>
        <v>0</v>
      </c>
      <c r="BL519" s="17" t="s">
        <v>290</v>
      </c>
      <c r="BM519" s="155" t="s">
        <v>626</v>
      </c>
    </row>
    <row r="520" spans="2:65" s="1" customFormat="1" ht="19.5">
      <c r="B520" s="32"/>
      <c r="D520" s="157" t="s">
        <v>125</v>
      </c>
      <c r="F520" s="158" t="s">
        <v>627</v>
      </c>
      <c r="I520" s="88"/>
      <c r="L520" s="32"/>
      <c r="M520" s="159"/>
      <c r="N520" s="52"/>
      <c r="O520" s="52"/>
      <c r="P520" s="52"/>
      <c r="Q520" s="52"/>
      <c r="R520" s="52"/>
      <c r="S520" s="52"/>
      <c r="T520" s="53"/>
      <c r="AT520" s="17" t="s">
        <v>125</v>
      </c>
      <c r="AU520" s="17" t="s">
        <v>82</v>
      </c>
    </row>
    <row r="521" spans="2:65" s="11" customFormat="1" ht="22.9" customHeight="1">
      <c r="B521" s="130"/>
      <c r="D521" s="131" t="s">
        <v>71</v>
      </c>
      <c r="E521" s="141" t="s">
        <v>628</v>
      </c>
      <c r="F521" s="141" t="s">
        <v>629</v>
      </c>
      <c r="I521" s="133"/>
      <c r="J521" s="142">
        <f>BK521</f>
        <v>88258.95</v>
      </c>
      <c r="L521" s="130"/>
      <c r="M521" s="135"/>
      <c r="N521" s="136"/>
      <c r="O521" s="136"/>
      <c r="P521" s="137">
        <f>SUM(P522:P557)</f>
        <v>0</v>
      </c>
      <c r="Q521" s="136"/>
      <c r="R521" s="137">
        <f>SUM(R522:R557)</f>
        <v>23.525513929999999</v>
      </c>
      <c r="S521" s="136"/>
      <c r="T521" s="138">
        <f>SUM(T522:T557)</f>
        <v>0</v>
      </c>
      <c r="AR521" s="131" t="s">
        <v>82</v>
      </c>
      <c r="AT521" s="139" t="s">
        <v>71</v>
      </c>
      <c r="AU521" s="139" t="s">
        <v>80</v>
      </c>
      <c r="AY521" s="131" t="s">
        <v>115</v>
      </c>
      <c r="BK521" s="140">
        <f>SUM(BK522:BK557)</f>
        <v>88258.95</v>
      </c>
    </row>
    <row r="522" spans="2:65" s="1" customFormat="1" ht="16.5" customHeight="1">
      <c r="B522" s="143"/>
      <c r="C522" s="144" t="s">
        <v>630</v>
      </c>
      <c r="D522" s="144" t="s">
        <v>118</v>
      </c>
      <c r="E522" s="145" t="s">
        <v>631</v>
      </c>
      <c r="F522" s="146" t="s">
        <v>632</v>
      </c>
      <c r="G522" s="147" t="s">
        <v>190</v>
      </c>
      <c r="H522" s="148">
        <v>123.43899999999999</v>
      </c>
      <c r="I522" s="149"/>
      <c r="J522" s="150">
        <f>ROUND(I522*H522,2)</f>
        <v>0</v>
      </c>
      <c r="K522" s="146" t="s">
        <v>122</v>
      </c>
      <c r="L522" s="32"/>
      <c r="M522" s="151" t="s">
        <v>3</v>
      </c>
      <c r="N522" s="152" t="s">
        <v>43</v>
      </c>
      <c r="O522" s="52"/>
      <c r="P522" s="153">
        <f>O522*H522</f>
        <v>0</v>
      </c>
      <c r="Q522" s="153">
        <v>3.9199999999999999E-3</v>
      </c>
      <c r="R522" s="153">
        <f>Q522*H522</f>
        <v>0.48388087999999996</v>
      </c>
      <c r="S522" s="153">
        <v>0</v>
      </c>
      <c r="T522" s="154">
        <f>S522*H522</f>
        <v>0</v>
      </c>
      <c r="AR522" s="155" t="s">
        <v>290</v>
      </c>
      <c r="AT522" s="155" t="s">
        <v>118</v>
      </c>
      <c r="AU522" s="155" t="s">
        <v>82</v>
      </c>
      <c r="AY522" s="17" t="s">
        <v>115</v>
      </c>
      <c r="BE522" s="156">
        <f>IF(N522="základní",J522,0)</f>
        <v>0</v>
      </c>
      <c r="BF522" s="156">
        <f>IF(N522="snížená",J522,0)</f>
        <v>0</v>
      </c>
      <c r="BG522" s="156">
        <f>IF(N522="zákl. přenesená",J522,0)</f>
        <v>0</v>
      </c>
      <c r="BH522" s="156">
        <f>IF(N522="sníž. přenesená",J522,0)</f>
        <v>0</v>
      </c>
      <c r="BI522" s="156">
        <f>IF(N522="nulová",J522,0)</f>
        <v>0</v>
      </c>
      <c r="BJ522" s="17" t="s">
        <v>80</v>
      </c>
      <c r="BK522" s="156">
        <f>ROUND(I522*H522,2)</f>
        <v>0</v>
      </c>
      <c r="BL522" s="17" t="s">
        <v>290</v>
      </c>
      <c r="BM522" s="155" t="s">
        <v>633</v>
      </c>
    </row>
    <row r="523" spans="2:65" s="1" customFormat="1" ht="19.5">
      <c r="B523" s="32"/>
      <c r="D523" s="157" t="s">
        <v>125</v>
      </c>
      <c r="F523" s="158" t="s">
        <v>634</v>
      </c>
      <c r="I523" s="88"/>
      <c r="L523" s="32"/>
      <c r="M523" s="159"/>
      <c r="N523" s="52"/>
      <c r="O523" s="52"/>
      <c r="P523" s="52"/>
      <c r="Q523" s="52"/>
      <c r="R523" s="52"/>
      <c r="S523" s="52"/>
      <c r="T523" s="53"/>
      <c r="AT523" s="17" t="s">
        <v>125</v>
      </c>
      <c r="AU523" s="17" t="s">
        <v>82</v>
      </c>
    </row>
    <row r="524" spans="2:65" s="12" customFormat="1">
      <c r="B524" s="160"/>
      <c r="D524" s="157" t="s">
        <v>126</v>
      </c>
      <c r="E524" s="161" t="s">
        <v>3</v>
      </c>
      <c r="F524" s="162" t="s">
        <v>234</v>
      </c>
      <c r="H524" s="161" t="s">
        <v>3</v>
      </c>
      <c r="I524" s="163"/>
      <c r="L524" s="160"/>
      <c r="M524" s="164"/>
      <c r="N524" s="165"/>
      <c r="O524" s="165"/>
      <c r="P524" s="165"/>
      <c r="Q524" s="165"/>
      <c r="R524" s="165"/>
      <c r="S524" s="165"/>
      <c r="T524" s="166"/>
      <c r="AT524" s="161" t="s">
        <v>126</v>
      </c>
      <c r="AU524" s="161" t="s">
        <v>82</v>
      </c>
      <c r="AV524" s="12" t="s">
        <v>80</v>
      </c>
      <c r="AW524" s="12" t="s">
        <v>33</v>
      </c>
      <c r="AX524" s="12" t="s">
        <v>72</v>
      </c>
      <c r="AY524" s="161" t="s">
        <v>115</v>
      </c>
    </row>
    <row r="525" spans="2:65" s="13" customFormat="1">
      <c r="B525" s="167"/>
      <c r="D525" s="157" t="s">
        <v>126</v>
      </c>
      <c r="E525" s="168" t="s">
        <v>3</v>
      </c>
      <c r="F525" s="169" t="s">
        <v>267</v>
      </c>
      <c r="H525" s="170">
        <v>10.83</v>
      </c>
      <c r="I525" s="171"/>
      <c r="L525" s="167"/>
      <c r="M525" s="172"/>
      <c r="N525" s="173"/>
      <c r="O525" s="173"/>
      <c r="P525" s="173"/>
      <c r="Q525" s="173"/>
      <c r="R525" s="173"/>
      <c r="S525" s="173"/>
      <c r="T525" s="174"/>
      <c r="AT525" s="168" t="s">
        <v>126</v>
      </c>
      <c r="AU525" s="168" t="s">
        <v>82</v>
      </c>
      <c r="AV525" s="13" t="s">
        <v>82</v>
      </c>
      <c r="AW525" s="13" t="s">
        <v>33</v>
      </c>
      <c r="AX525" s="13" t="s">
        <v>72</v>
      </c>
      <c r="AY525" s="168" t="s">
        <v>115</v>
      </c>
    </row>
    <row r="526" spans="2:65" s="13" customFormat="1">
      <c r="B526" s="167"/>
      <c r="D526" s="157" t="s">
        <v>126</v>
      </c>
      <c r="E526" s="168" t="s">
        <v>3</v>
      </c>
      <c r="F526" s="169" t="s">
        <v>268</v>
      </c>
      <c r="H526" s="170">
        <v>17.231000000000002</v>
      </c>
      <c r="I526" s="171"/>
      <c r="L526" s="167"/>
      <c r="M526" s="172"/>
      <c r="N526" s="173"/>
      <c r="O526" s="173"/>
      <c r="P526" s="173"/>
      <c r="Q526" s="173"/>
      <c r="R526" s="173"/>
      <c r="S526" s="173"/>
      <c r="T526" s="174"/>
      <c r="AT526" s="168" t="s">
        <v>126</v>
      </c>
      <c r="AU526" s="168" t="s">
        <v>82</v>
      </c>
      <c r="AV526" s="13" t="s">
        <v>82</v>
      </c>
      <c r="AW526" s="13" t="s">
        <v>33</v>
      </c>
      <c r="AX526" s="13" t="s">
        <v>72</v>
      </c>
      <c r="AY526" s="168" t="s">
        <v>115</v>
      </c>
    </row>
    <row r="527" spans="2:65" s="13" customFormat="1">
      <c r="B527" s="167"/>
      <c r="D527" s="157" t="s">
        <v>126</v>
      </c>
      <c r="E527" s="168" t="s">
        <v>3</v>
      </c>
      <c r="F527" s="169" t="s">
        <v>269</v>
      </c>
      <c r="H527" s="170">
        <v>86.91</v>
      </c>
      <c r="I527" s="171"/>
      <c r="L527" s="167"/>
      <c r="M527" s="172"/>
      <c r="N527" s="173"/>
      <c r="O527" s="173"/>
      <c r="P527" s="173"/>
      <c r="Q527" s="173"/>
      <c r="R527" s="173"/>
      <c r="S527" s="173"/>
      <c r="T527" s="174"/>
      <c r="AT527" s="168" t="s">
        <v>126</v>
      </c>
      <c r="AU527" s="168" t="s">
        <v>82</v>
      </c>
      <c r="AV527" s="13" t="s">
        <v>82</v>
      </c>
      <c r="AW527" s="13" t="s">
        <v>33</v>
      </c>
      <c r="AX527" s="13" t="s">
        <v>72</v>
      </c>
      <c r="AY527" s="168" t="s">
        <v>115</v>
      </c>
    </row>
    <row r="528" spans="2:65" s="13" customFormat="1">
      <c r="B528" s="167"/>
      <c r="D528" s="157" t="s">
        <v>126</v>
      </c>
      <c r="E528" s="168" t="s">
        <v>3</v>
      </c>
      <c r="F528" s="169" t="s">
        <v>270</v>
      </c>
      <c r="H528" s="170">
        <v>14.007999999999999</v>
      </c>
      <c r="I528" s="171"/>
      <c r="L528" s="167"/>
      <c r="M528" s="172"/>
      <c r="N528" s="173"/>
      <c r="O528" s="173"/>
      <c r="P528" s="173"/>
      <c r="Q528" s="173"/>
      <c r="R528" s="173"/>
      <c r="S528" s="173"/>
      <c r="T528" s="174"/>
      <c r="AT528" s="168" t="s">
        <v>126</v>
      </c>
      <c r="AU528" s="168" t="s">
        <v>82</v>
      </c>
      <c r="AV528" s="13" t="s">
        <v>82</v>
      </c>
      <c r="AW528" s="13" t="s">
        <v>33</v>
      </c>
      <c r="AX528" s="13" t="s">
        <v>72</v>
      </c>
      <c r="AY528" s="168" t="s">
        <v>115</v>
      </c>
    </row>
    <row r="529" spans="2:65" s="13" customFormat="1">
      <c r="B529" s="167"/>
      <c r="D529" s="157" t="s">
        <v>126</v>
      </c>
      <c r="E529" s="168" t="s">
        <v>3</v>
      </c>
      <c r="F529" s="169" t="s">
        <v>635</v>
      </c>
      <c r="H529" s="170">
        <v>-5.54</v>
      </c>
      <c r="I529" s="171"/>
      <c r="L529" s="167"/>
      <c r="M529" s="172"/>
      <c r="N529" s="173"/>
      <c r="O529" s="173"/>
      <c r="P529" s="173"/>
      <c r="Q529" s="173"/>
      <c r="R529" s="173"/>
      <c r="S529" s="173"/>
      <c r="T529" s="174"/>
      <c r="AT529" s="168" t="s">
        <v>126</v>
      </c>
      <c r="AU529" s="168" t="s">
        <v>82</v>
      </c>
      <c r="AV529" s="13" t="s">
        <v>82</v>
      </c>
      <c r="AW529" s="13" t="s">
        <v>33</v>
      </c>
      <c r="AX529" s="13" t="s">
        <v>72</v>
      </c>
      <c r="AY529" s="168" t="s">
        <v>115</v>
      </c>
    </row>
    <row r="530" spans="2:65" s="14" customFormat="1">
      <c r="B530" s="175"/>
      <c r="D530" s="157" t="s">
        <v>126</v>
      </c>
      <c r="E530" s="176" t="s">
        <v>3</v>
      </c>
      <c r="F530" s="177" t="s">
        <v>128</v>
      </c>
      <c r="H530" s="178">
        <v>123.43899999999999</v>
      </c>
      <c r="I530" s="179"/>
      <c r="L530" s="175"/>
      <c r="M530" s="180"/>
      <c r="N530" s="181"/>
      <c r="O530" s="181"/>
      <c r="P530" s="181"/>
      <c r="Q530" s="181"/>
      <c r="R530" s="181"/>
      <c r="S530" s="181"/>
      <c r="T530" s="182"/>
      <c r="AT530" s="176" t="s">
        <v>126</v>
      </c>
      <c r="AU530" s="176" t="s">
        <v>82</v>
      </c>
      <c r="AV530" s="14" t="s">
        <v>129</v>
      </c>
      <c r="AW530" s="14" t="s">
        <v>33</v>
      </c>
      <c r="AX530" s="14" t="s">
        <v>80</v>
      </c>
      <c r="AY530" s="176" t="s">
        <v>115</v>
      </c>
    </row>
    <row r="531" spans="2:65" s="1" customFormat="1" ht="16.5" customHeight="1">
      <c r="B531" s="143"/>
      <c r="C531" s="186" t="s">
        <v>636</v>
      </c>
      <c r="D531" s="186" t="s">
        <v>506</v>
      </c>
      <c r="E531" s="187" t="s">
        <v>637</v>
      </c>
      <c r="F531" s="188" t="s">
        <v>638</v>
      </c>
      <c r="G531" s="189" t="s">
        <v>190</v>
      </c>
      <c r="H531" s="190">
        <v>135.78299999999999</v>
      </c>
      <c r="I531" s="191">
        <v>650</v>
      </c>
      <c r="J531" s="192">
        <f>ROUND(I531*H531,2)</f>
        <v>88258.95</v>
      </c>
      <c r="K531" s="188" t="s">
        <v>122</v>
      </c>
      <c r="L531" s="193"/>
      <c r="M531" s="194" t="s">
        <v>3</v>
      </c>
      <c r="N531" s="195" t="s">
        <v>43</v>
      </c>
      <c r="O531" s="52"/>
      <c r="P531" s="153">
        <f>O531*H531</f>
        <v>0</v>
      </c>
      <c r="Q531" s="153">
        <v>0.1694</v>
      </c>
      <c r="R531" s="153">
        <f>Q531*H531</f>
        <v>23.001640199999997</v>
      </c>
      <c r="S531" s="153">
        <v>0</v>
      </c>
      <c r="T531" s="154">
        <f>S531*H531</f>
        <v>0</v>
      </c>
      <c r="AR531" s="155" t="s">
        <v>397</v>
      </c>
      <c r="AT531" s="155" t="s">
        <v>506</v>
      </c>
      <c r="AU531" s="155" t="s">
        <v>82</v>
      </c>
      <c r="AY531" s="17" t="s">
        <v>115</v>
      </c>
      <c r="BE531" s="156">
        <f>IF(N531="základní",J531,0)</f>
        <v>88258.95</v>
      </c>
      <c r="BF531" s="156">
        <f>IF(N531="snížená",J531,0)</f>
        <v>0</v>
      </c>
      <c r="BG531" s="156">
        <f>IF(N531="zákl. přenesená",J531,0)</f>
        <v>0</v>
      </c>
      <c r="BH531" s="156">
        <f>IF(N531="sníž. přenesená",J531,0)</f>
        <v>0</v>
      </c>
      <c r="BI531" s="156">
        <f>IF(N531="nulová",J531,0)</f>
        <v>0</v>
      </c>
      <c r="BJ531" s="17" t="s">
        <v>80</v>
      </c>
      <c r="BK531" s="156">
        <f>ROUND(I531*H531,2)</f>
        <v>88258.95</v>
      </c>
      <c r="BL531" s="17" t="s">
        <v>290</v>
      </c>
      <c r="BM531" s="155" t="s">
        <v>639</v>
      </c>
    </row>
    <row r="532" spans="2:65" s="1" customFormat="1">
      <c r="B532" s="32"/>
      <c r="D532" s="157" t="s">
        <v>125</v>
      </c>
      <c r="F532" s="158" t="s">
        <v>638</v>
      </c>
      <c r="I532" s="88"/>
      <c r="L532" s="32"/>
      <c r="M532" s="159"/>
      <c r="N532" s="52"/>
      <c r="O532" s="52"/>
      <c r="P532" s="52"/>
      <c r="Q532" s="52"/>
      <c r="R532" s="52"/>
      <c r="S532" s="52"/>
      <c r="T532" s="53"/>
      <c r="AT532" s="17" t="s">
        <v>125</v>
      </c>
      <c r="AU532" s="17" t="s">
        <v>82</v>
      </c>
    </row>
    <row r="533" spans="2:65" s="13" customFormat="1">
      <c r="B533" s="167"/>
      <c r="D533" s="157" t="s">
        <v>126</v>
      </c>
      <c r="E533" s="168" t="s">
        <v>3</v>
      </c>
      <c r="F533" s="169" t="s">
        <v>640</v>
      </c>
      <c r="H533" s="170">
        <v>135.78299999999999</v>
      </c>
      <c r="I533" s="171"/>
      <c r="L533" s="167"/>
      <c r="M533" s="172"/>
      <c r="N533" s="173"/>
      <c r="O533" s="173"/>
      <c r="P533" s="173"/>
      <c r="Q533" s="173"/>
      <c r="R533" s="173"/>
      <c r="S533" s="173"/>
      <c r="T533" s="174"/>
      <c r="AT533" s="168" t="s">
        <v>126</v>
      </c>
      <c r="AU533" s="168" t="s">
        <v>82</v>
      </c>
      <c r="AV533" s="13" t="s">
        <v>82</v>
      </c>
      <c r="AW533" s="13" t="s">
        <v>33</v>
      </c>
      <c r="AX533" s="13" t="s">
        <v>72</v>
      </c>
      <c r="AY533" s="168" t="s">
        <v>115</v>
      </c>
    </row>
    <row r="534" spans="2:65" s="14" customFormat="1">
      <c r="B534" s="175"/>
      <c r="D534" s="157" t="s">
        <v>126</v>
      </c>
      <c r="E534" s="176" t="s">
        <v>3</v>
      </c>
      <c r="F534" s="177" t="s">
        <v>128</v>
      </c>
      <c r="H534" s="178">
        <v>135.78299999999999</v>
      </c>
      <c r="I534" s="179"/>
      <c r="L534" s="175"/>
      <c r="M534" s="180"/>
      <c r="N534" s="181"/>
      <c r="O534" s="181"/>
      <c r="P534" s="181"/>
      <c r="Q534" s="181"/>
      <c r="R534" s="181"/>
      <c r="S534" s="181"/>
      <c r="T534" s="182"/>
      <c r="AT534" s="176" t="s">
        <v>126</v>
      </c>
      <c r="AU534" s="176" t="s">
        <v>82</v>
      </c>
      <c r="AV534" s="14" t="s">
        <v>129</v>
      </c>
      <c r="AW534" s="14" t="s">
        <v>33</v>
      </c>
      <c r="AX534" s="14" t="s">
        <v>80</v>
      </c>
      <c r="AY534" s="176" t="s">
        <v>115</v>
      </c>
    </row>
    <row r="535" spans="2:65" s="1" customFormat="1" ht="16.5" customHeight="1">
      <c r="B535" s="143"/>
      <c r="C535" s="144" t="s">
        <v>641</v>
      </c>
      <c r="D535" s="144" t="s">
        <v>118</v>
      </c>
      <c r="E535" s="145" t="s">
        <v>642</v>
      </c>
      <c r="F535" s="146" t="s">
        <v>643</v>
      </c>
      <c r="G535" s="147" t="s">
        <v>190</v>
      </c>
      <c r="H535" s="148">
        <v>123.43899999999999</v>
      </c>
      <c r="I535" s="149"/>
      <c r="J535" s="150">
        <f>ROUND(I535*H535,2)</f>
        <v>0</v>
      </c>
      <c r="K535" s="146" t="s">
        <v>122</v>
      </c>
      <c r="L535" s="32"/>
      <c r="M535" s="151" t="s">
        <v>3</v>
      </c>
      <c r="N535" s="152" t="s">
        <v>43</v>
      </c>
      <c r="O535" s="52"/>
      <c r="P535" s="153">
        <f>O535*H535</f>
        <v>0</v>
      </c>
      <c r="Q535" s="153">
        <v>0</v>
      </c>
      <c r="R535" s="153">
        <f>Q535*H535</f>
        <v>0</v>
      </c>
      <c r="S535" s="153">
        <v>0</v>
      </c>
      <c r="T535" s="154">
        <f>S535*H535</f>
        <v>0</v>
      </c>
      <c r="AR535" s="155" t="s">
        <v>290</v>
      </c>
      <c r="AT535" s="155" t="s">
        <v>118</v>
      </c>
      <c r="AU535" s="155" t="s">
        <v>82</v>
      </c>
      <c r="AY535" s="17" t="s">
        <v>115</v>
      </c>
      <c r="BE535" s="156">
        <f>IF(N535="základní",J535,0)</f>
        <v>0</v>
      </c>
      <c r="BF535" s="156">
        <f>IF(N535="snížená",J535,0)</f>
        <v>0</v>
      </c>
      <c r="BG535" s="156">
        <f>IF(N535="zákl. přenesená",J535,0)</f>
        <v>0</v>
      </c>
      <c r="BH535" s="156">
        <f>IF(N535="sníž. přenesená",J535,0)</f>
        <v>0</v>
      </c>
      <c r="BI535" s="156">
        <f>IF(N535="nulová",J535,0)</f>
        <v>0</v>
      </c>
      <c r="BJ535" s="17" t="s">
        <v>80</v>
      </c>
      <c r="BK535" s="156">
        <f>ROUND(I535*H535,2)</f>
        <v>0</v>
      </c>
      <c r="BL535" s="17" t="s">
        <v>290</v>
      </c>
      <c r="BM535" s="155" t="s">
        <v>644</v>
      </c>
    </row>
    <row r="536" spans="2:65" s="1" customFormat="1">
      <c r="B536" s="32"/>
      <c r="D536" s="157" t="s">
        <v>125</v>
      </c>
      <c r="F536" s="158" t="s">
        <v>645</v>
      </c>
      <c r="I536" s="88"/>
      <c r="L536" s="32"/>
      <c r="M536" s="159"/>
      <c r="N536" s="52"/>
      <c r="O536" s="52"/>
      <c r="P536" s="52"/>
      <c r="Q536" s="52"/>
      <c r="R536" s="52"/>
      <c r="S536" s="52"/>
      <c r="T536" s="53"/>
      <c r="AT536" s="17" t="s">
        <v>125</v>
      </c>
      <c r="AU536" s="17" t="s">
        <v>82</v>
      </c>
    </row>
    <row r="537" spans="2:65" s="13" customFormat="1">
      <c r="B537" s="167"/>
      <c r="D537" s="157" t="s">
        <v>126</v>
      </c>
      <c r="E537" s="168" t="s">
        <v>3</v>
      </c>
      <c r="F537" s="169" t="s">
        <v>646</v>
      </c>
      <c r="H537" s="170">
        <v>123.43899999999999</v>
      </c>
      <c r="I537" s="171"/>
      <c r="L537" s="167"/>
      <c r="M537" s="172"/>
      <c r="N537" s="173"/>
      <c r="O537" s="173"/>
      <c r="P537" s="173"/>
      <c r="Q537" s="173"/>
      <c r="R537" s="173"/>
      <c r="S537" s="173"/>
      <c r="T537" s="174"/>
      <c r="AT537" s="168" t="s">
        <v>126</v>
      </c>
      <c r="AU537" s="168" t="s">
        <v>82</v>
      </c>
      <c r="AV537" s="13" t="s">
        <v>82</v>
      </c>
      <c r="AW537" s="13" t="s">
        <v>33</v>
      </c>
      <c r="AX537" s="13" t="s">
        <v>72</v>
      </c>
      <c r="AY537" s="168" t="s">
        <v>115</v>
      </c>
    </row>
    <row r="538" spans="2:65" s="14" customFormat="1">
      <c r="B538" s="175"/>
      <c r="D538" s="157" t="s">
        <v>126</v>
      </c>
      <c r="E538" s="176" t="s">
        <v>3</v>
      </c>
      <c r="F538" s="177" t="s">
        <v>128</v>
      </c>
      <c r="H538" s="178">
        <v>123.43899999999999</v>
      </c>
      <c r="I538" s="179"/>
      <c r="L538" s="175"/>
      <c r="M538" s="180"/>
      <c r="N538" s="181"/>
      <c r="O538" s="181"/>
      <c r="P538" s="181"/>
      <c r="Q538" s="181"/>
      <c r="R538" s="181"/>
      <c r="S538" s="181"/>
      <c r="T538" s="182"/>
      <c r="AT538" s="176" t="s">
        <v>126</v>
      </c>
      <c r="AU538" s="176" t="s">
        <v>82</v>
      </c>
      <c r="AV538" s="14" t="s">
        <v>129</v>
      </c>
      <c r="AW538" s="14" t="s">
        <v>33</v>
      </c>
      <c r="AX538" s="14" t="s">
        <v>80</v>
      </c>
      <c r="AY538" s="176" t="s">
        <v>115</v>
      </c>
    </row>
    <row r="539" spans="2:65" s="1" customFormat="1" ht="16.5" customHeight="1">
      <c r="B539" s="143"/>
      <c r="C539" s="144" t="s">
        <v>647</v>
      </c>
      <c r="D539" s="144" t="s">
        <v>118</v>
      </c>
      <c r="E539" s="145" t="s">
        <v>648</v>
      </c>
      <c r="F539" s="146" t="s">
        <v>649</v>
      </c>
      <c r="G539" s="147" t="s">
        <v>190</v>
      </c>
      <c r="H539" s="148">
        <v>123.43899999999999</v>
      </c>
      <c r="I539" s="149"/>
      <c r="J539" s="150">
        <f>ROUND(I539*H539,2)</f>
        <v>0</v>
      </c>
      <c r="K539" s="146" t="s">
        <v>122</v>
      </c>
      <c r="L539" s="32"/>
      <c r="M539" s="151" t="s">
        <v>3</v>
      </c>
      <c r="N539" s="152" t="s">
        <v>43</v>
      </c>
      <c r="O539" s="52"/>
      <c r="P539" s="153">
        <f>O539*H539</f>
        <v>0</v>
      </c>
      <c r="Q539" s="153">
        <v>2.9999999999999997E-4</v>
      </c>
      <c r="R539" s="153">
        <f>Q539*H539</f>
        <v>3.7031699999999994E-2</v>
      </c>
      <c r="S539" s="153">
        <v>0</v>
      </c>
      <c r="T539" s="154">
        <f>S539*H539</f>
        <v>0</v>
      </c>
      <c r="AR539" s="155" t="s">
        <v>290</v>
      </c>
      <c r="AT539" s="155" t="s">
        <v>118</v>
      </c>
      <c r="AU539" s="155" t="s">
        <v>82</v>
      </c>
      <c r="AY539" s="17" t="s">
        <v>115</v>
      </c>
      <c r="BE539" s="156">
        <f>IF(N539="základní",J539,0)</f>
        <v>0</v>
      </c>
      <c r="BF539" s="156">
        <f>IF(N539="snížená",J539,0)</f>
        <v>0</v>
      </c>
      <c r="BG539" s="156">
        <f>IF(N539="zákl. přenesená",J539,0)</f>
        <v>0</v>
      </c>
      <c r="BH539" s="156">
        <f>IF(N539="sníž. přenesená",J539,0)</f>
        <v>0</v>
      </c>
      <c r="BI539" s="156">
        <f>IF(N539="nulová",J539,0)</f>
        <v>0</v>
      </c>
      <c r="BJ539" s="17" t="s">
        <v>80</v>
      </c>
      <c r="BK539" s="156">
        <f>ROUND(I539*H539,2)</f>
        <v>0</v>
      </c>
      <c r="BL539" s="17" t="s">
        <v>290</v>
      </c>
      <c r="BM539" s="155" t="s">
        <v>650</v>
      </c>
    </row>
    <row r="540" spans="2:65" s="1" customFormat="1">
      <c r="B540" s="32"/>
      <c r="D540" s="157" t="s">
        <v>125</v>
      </c>
      <c r="F540" s="158" t="s">
        <v>651</v>
      </c>
      <c r="I540" s="88"/>
      <c r="L540" s="32"/>
      <c r="M540" s="159"/>
      <c r="N540" s="52"/>
      <c r="O540" s="52"/>
      <c r="P540" s="52"/>
      <c r="Q540" s="52"/>
      <c r="R540" s="52"/>
      <c r="S540" s="52"/>
      <c r="T540" s="53"/>
      <c r="AT540" s="17" t="s">
        <v>125</v>
      </c>
      <c r="AU540" s="17" t="s">
        <v>82</v>
      </c>
    </row>
    <row r="541" spans="2:65" s="13" customFormat="1">
      <c r="B541" s="167"/>
      <c r="D541" s="157" t="s">
        <v>126</v>
      </c>
      <c r="E541" s="168" t="s">
        <v>3</v>
      </c>
      <c r="F541" s="169" t="s">
        <v>646</v>
      </c>
      <c r="H541" s="170">
        <v>123.43899999999999</v>
      </c>
      <c r="I541" s="171"/>
      <c r="L541" s="167"/>
      <c r="M541" s="172"/>
      <c r="N541" s="173"/>
      <c r="O541" s="173"/>
      <c r="P541" s="173"/>
      <c r="Q541" s="173"/>
      <c r="R541" s="173"/>
      <c r="S541" s="173"/>
      <c r="T541" s="174"/>
      <c r="AT541" s="168" t="s">
        <v>126</v>
      </c>
      <c r="AU541" s="168" t="s">
        <v>82</v>
      </c>
      <c r="AV541" s="13" t="s">
        <v>82</v>
      </c>
      <c r="AW541" s="13" t="s">
        <v>33</v>
      </c>
      <c r="AX541" s="13" t="s">
        <v>72</v>
      </c>
      <c r="AY541" s="168" t="s">
        <v>115</v>
      </c>
    </row>
    <row r="542" spans="2:65" s="14" customFormat="1">
      <c r="B542" s="175"/>
      <c r="D542" s="157" t="s">
        <v>126</v>
      </c>
      <c r="E542" s="176" t="s">
        <v>3</v>
      </c>
      <c r="F542" s="177" t="s">
        <v>128</v>
      </c>
      <c r="H542" s="178">
        <v>123.43899999999999</v>
      </c>
      <c r="I542" s="179"/>
      <c r="L542" s="175"/>
      <c r="M542" s="180"/>
      <c r="N542" s="181"/>
      <c r="O542" s="181"/>
      <c r="P542" s="181"/>
      <c r="Q542" s="181"/>
      <c r="R542" s="181"/>
      <c r="S542" s="181"/>
      <c r="T542" s="182"/>
      <c r="AT542" s="176" t="s">
        <v>126</v>
      </c>
      <c r="AU542" s="176" t="s">
        <v>82</v>
      </c>
      <c r="AV542" s="14" t="s">
        <v>129</v>
      </c>
      <c r="AW542" s="14" t="s">
        <v>33</v>
      </c>
      <c r="AX542" s="14" t="s">
        <v>80</v>
      </c>
      <c r="AY542" s="176" t="s">
        <v>115</v>
      </c>
    </row>
    <row r="543" spans="2:65" s="1" customFormat="1" ht="16.5" customHeight="1">
      <c r="B543" s="143"/>
      <c r="C543" s="144" t="s">
        <v>652</v>
      </c>
      <c r="D543" s="144" t="s">
        <v>118</v>
      </c>
      <c r="E543" s="145" t="s">
        <v>653</v>
      </c>
      <c r="F543" s="146" t="s">
        <v>654</v>
      </c>
      <c r="G543" s="147" t="s">
        <v>274</v>
      </c>
      <c r="H543" s="148">
        <v>98.704999999999998</v>
      </c>
      <c r="I543" s="149"/>
      <c r="J543" s="150">
        <f>ROUND(I543*H543,2)</f>
        <v>0</v>
      </c>
      <c r="K543" s="146" t="s">
        <v>122</v>
      </c>
      <c r="L543" s="32"/>
      <c r="M543" s="151" t="s">
        <v>3</v>
      </c>
      <c r="N543" s="152" t="s">
        <v>43</v>
      </c>
      <c r="O543" s="52"/>
      <c r="P543" s="153">
        <f>O543*H543</f>
        <v>0</v>
      </c>
      <c r="Q543" s="153">
        <v>3.0000000000000001E-5</v>
      </c>
      <c r="R543" s="153">
        <f>Q543*H543</f>
        <v>2.9611500000000001E-3</v>
      </c>
      <c r="S543" s="153">
        <v>0</v>
      </c>
      <c r="T543" s="154">
        <f>S543*H543</f>
        <v>0</v>
      </c>
      <c r="AR543" s="155" t="s">
        <v>290</v>
      </c>
      <c r="AT543" s="155" t="s">
        <v>118</v>
      </c>
      <c r="AU543" s="155" t="s">
        <v>82</v>
      </c>
      <c r="AY543" s="17" t="s">
        <v>115</v>
      </c>
      <c r="BE543" s="156">
        <f>IF(N543="základní",J543,0)</f>
        <v>0</v>
      </c>
      <c r="BF543" s="156">
        <f>IF(N543="snížená",J543,0)</f>
        <v>0</v>
      </c>
      <c r="BG543" s="156">
        <f>IF(N543="zákl. přenesená",J543,0)</f>
        <v>0</v>
      </c>
      <c r="BH543" s="156">
        <f>IF(N543="sníž. přenesená",J543,0)</f>
        <v>0</v>
      </c>
      <c r="BI543" s="156">
        <f>IF(N543="nulová",J543,0)</f>
        <v>0</v>
      </c>
      <c r="BJ543" s="17" t="s">
        <v>80</v>
      </c>
      <c r="BK543" s="156">
        <f>ROUND(I543*H543,2)</f>
        <v>0</v>
      </c>
      <c r="BL543" s="17" t="s">
        <v>290</v>
      </c>
      <c r="BM543" s="155" t="s">
        <v>655</v>
      </c>
    </row>
    <row r="544" spans="2:65" s="1" customFormat="1">
      <c r="B544" s="32"/>
      <c r="D544" s="157" t="s">
        <v>125</v>
      </c>
      <c r="F544" s="158" t="s">
        <v>656</v>
      </c>
      <c r="I544" s="88"/>
      <c r="L544" s="32"/>
      <c r="M544" s="159"/>
      <c r="N544" s="52"/>
      <c r="O544" s="52"/>
      <c r="P544" s="52"/>
      <c r="Q544" s="52"/>
      <c r="R544" s="52"/>
      <c r="S544" s="52"/>
      <c r="T544" s="53"/>
      <c r="AT544" s="17" t="s">
        <v>125</v>
      </c>
      <c r="AU544" s="17" t="s">
        <v>82</v>
      </c>
    </row>
    <row r="545" spans="2:65" s="12" customFormat="1">
      <c r="B545" s="160"/>
      <c r="D545" s="157" t="s">
        <v>126</v>
      </c>
      <c r="E545" s="161" t="s">
        <v>3</v>
      </c>
      <c r="F545" s="162" t="s">
        <v>193</v>
      </c>
      <c r="H545" s="161" t="s">
        <v>3</v>
      </c>
      <c r="I545" s="163"/>
      <c r="L545" s="160"/>
      <c r="M545" s="164"/>
      <c r="N545" s="165"/>
      <c r="O545" s="165"/>
      <c r="P545" s="165"/>
      <c r="Q545" s="165"/>
      <c r="R545" s="165"/>
      <c r="S545" s="165"/>
      <c r="T545" s="166"/>
      <c r="AT545" s="161" t="s">
        <v>126</v>
      </c>
      <c r="AU545" s="161" t="s">
        <v>82</v>
      </c>
      <c r="AV545" s="12" t="s">
        <v>80</v>
      </c>
      <c r="AW545" s="12" t="s">
        <v>33</v>
      </c>
      <c r="AX545" s="12" t="s">
        <v>72</v>
      </c>
      <c r="AY545" s="161" t="s">
        <v>115</v>
      </c>
    </row>
    <row r="546" spans="2:65" s="13" customFormat="1">
      <c r="B546" s="167"/>
      <c r="D546" s="157" t="s">
        <v>126</v>
      </c>
      <c r="E546" s="168" t="s">
        <v>3</v>
      </c>
      <c r="F546" s="169" t="s">
        <v>522</v>
      </c>
      <c r="H546" s="170">
        <v>36.524999999999999</v>
      </c>
      <c r="I546" s="171"/>
      <c r="L546" s="167"/>
      <c r="M546" s="172"/>
      <c r="N546" s="173"/>
      <c r="O546" s="173"/>
      <c r="P546" s="173"/>
      <c r="Q546" s="173"/>
      <c r="R546" s="173"/>
      <c r="S546" s="173"/>
      <c r="T546" s="174"/>
      <c r="AT546" s="168" t="s">
        <v>126</v>
      </c>
      <c r="AU546" s="168" t="s">
        <v>82</v>
      </c>
      <c r="AV546" s="13" t="s">
        <v>82</v>
      </c>
      <c r="AW546" s="13" t="s">
        <v>33</v>
      </c>
      <c r="AX546" s="13" t="s">
        <v>72</v>
      </c>
      <c r="AY546" s="168" t="s">
        <v>115</v>
      </c>
    </row>
    <row r="547" spans="2:65" s="13" customFormat="1">
      <c r="B547" s="167"/>
      <c r="D547" s="157" t="s">
        <v>126</v>
      </c>
      <c r="E547" s="168" t="s">
        <v>3</v>
      </c>
      <c r="F547" s="169" t="s">
        <v>523</v>
      </c>
      <c r="H547" s="170">
        <v>47.08</v>
      </c>
      <c r="I547" s="171"/>
      <c r="L547" s="167"/>
      <c r="M547" s="172"/>
      <c r="N547" s="173"/>
      <c r="O547" s="173"/>
      <c r="P547" s="173"/>
      <c r="Q547" s="173"/>
      <c r="R547" s="173"/>
      <c r="S547" s="173"/>
      <c r="T547" s="174"/>
      <c r="AT547" s="168" t="s">
        <v>126</v>
      </c>
      <c r="AU547" s="168" t="s">
        <v>82</v>
      </c>
      <c r="AV547" s="13" t="s">
        <v>82</v>
      </c>
      <c r="AW547" s="13" t="s">
        <v>33</v>
      </c>
      <c r="AX547" s="13" t="s">
        <v>72</v>
      </c>
      <c r="AY547" s="168" t="s">
        <v>115</v>
      </c>
    </row>
    <row r="548" spans="2:65" s="13" customFormat="1">
      <c r="B548" s="167"/>
      <c r="D548" s="157" t="s">
        <v>126</v>
      </c>
      <c r="E548" s="168" t="s">
        <v>3</v>
      </c>
      <c r="F548" s="169" t="s">
        <v>524</v>
      </c>
      <c r="H548" s="170">
        <v>15.1</v>
      </c>
      <c r="I548" s="171"/>
      <c r="L548" s="167"/>
      <c r="M548" s="172"/>
      <c r="N548" s="173"/>
      <c r="O548" s="173"/>
      <c r="P548" s="173"/>
      <c r="Q548" s="173"/>
      <c r="R548" s="173"/>
      <c r="S548" s="173"/>
      <c r="T548" s="174"/>
      <c r="AT548" s="168" t="s">
        <v>126</v>
      </c>
      <c r="AU548" s="168" t="s">
        <v>82</v>
      </c>
      <c r="AV548" s="13" t="s">
        <v>82</v>
      </c>
      <c r="AW548" s="13" t="s">
        <v>33</v>
      </c>
      <c r="AX548" s="13" t="s">
        <v>72</v>
      </c>
      <c r="AY548" s="168" t="s">
        <v>115</v>
      </c>
    </row>
    <row r="549" spans="2:65" s="14" customFormat="1">
      <c r="B549" s="175"/>
      <c r="D549" s="157" t="s">
        <v>126</v>
      </c>
      <c r="E549" s="176" t="s">
        <v>3</v>
      </c>
      <c r="F549" s="177" t="s">
        <v>128</v>
      </c>
      <c r="H549" s="178">
        <v>98.704999999999998</v>
      </c>
      <c r="I549" s="179"/>
      <c r="L549" s="175"/>
      <c r="M549" s="180"/>
      <c r="N549" s="181"/>
      <c r="O549" s="181"/>
      <c r="P549" s="181"/>
      <c r="Q549" s="181"/>
      <c r="R549" s="181"/>
      <c r="S549" s="181"/>
      <c r="T549" s="182"/>
      <c r="AT549" s="176" t="s">
        <v>126</v>
      </c>
      <c r="AU549" s="176" t="s">
        <v>82</v>
      </c>
      <c r="AV549" s="14" t="s">
        <v>129</v>
      </c>
      <c r="AW549" s="14" t="s">
        <v>33</v>
      </c>
      <c r="AX549" s="14" t="s">
        <v>80</v>
      </c>
      <c r="AY549" s="176" t="s">
        <v>115</v>
      </c>
    </row>
    <row r="550" spans="2:65" s="1" customFormat="1" ht="16.5" customHeight="1">
      <c r="B550" s="143"/>
      <c r="C550" s="144" t="s">
        <v>657</v>
      </c>
      <c r="D550" s="144" t="s">
        <v>118</v>
      </c>
      <c r="E550" s="145" t="s">
        <v>658</v>
      </c>
      <c r="F550" s="146" t="s">
        <v>659</v>
      </c>
      <c r="G550" s="147" t="s">
        <v>660</v>
      </c>
      <c r="H550" s="148">
        <v>120</v>
      </c>
      <c r="I550" s="149"/>
      <c r="J550" s="150">
        <f>ROUND(I550*H550,2)</f>
        <v>0</v>
      </c>
      <c r="K550" s="146" t="s">
        <v>122</v>
      </c>
      <c r="L550" s="32"/>
      <c r="M550" s="151" t="s">
        <v>3</v>
      </c>
      <c r="N550" s="152" t="s">
        <v>43</v>
      </c>
      <c r="O550" s="52"/>
      <c r="P550" s="153">
        <f>O550*H550</f>
        <v>0</v>
      </c>
      <c r="Q550" s="153">
        <v>0</v>
      </c>
      <c r="R550" s="153">
        <f>Q550*H550</f>
        <v>0</v>
      </c>
      <c r="S550" s="153">
        <v>0</v>
      </c>
      <c r="T550" s="154">
        <f>S550*H550</f>
        <v>0</v>
      </c>
      <c r="AR550" s="155" t="s">
        <v>290</v>
      </c>
      <c r="AT550" s="155" t="s">
        <v>118</v>
      </c>
      <c r="AU550" s="155" t="s">
        <v>82</v>
      </c>
      <c r="AY550" s="17" t="s">
        <v>115</v>
      </c>
      <c r="BE550" s="156">
        <f>IF(N550="základní",J550,0)</f>
        <v>0</v>
      </c>
      <c r="BF550" s="156">
        <f>IF(N550="snížená",J550,0)</f>
        <v>0</v>
      </c>
      <c r="BG550" s="156">
        <f>IF(N550="zákl. přenesená",J550,0)</f>
        <v>0</v>
      </c>
      <c r="BH550" s="156">
        <f>IF(N550="sníž. přenesená",J550,0)</f>
        <v>0</v>
      </c>
      <c r="BI550" s="156">
        <f>IF(N550="nulová",J550,0)</f>
        <v>0</v>
      </c>
      <c r="BJ550" s="17" t="s">
        <v>80</v>
      </c>
      <c r="BK550" s="156">
        <f>ROUND(I550*H550,2)</f>
        <v>0</v>
      </c>
      <c r="BL550" s="17" t="s">
        <v>290</v>
      </c>
      <c r="BM550" s="155" t="s">
        <v>661</v>
      </c>
    </row>
    <row r="551" spans="2:65" s="1" customFormat="1">
      <c r="B551" s="32"/>
      <c r="D551" s="157" t="s">
        <v>125</v>
      </c>
      <c r="F551" s="158" t="s">
        <v>662</v>
      </c>
      <c r="I551" s="88"/>
      <c r="L551" s="32"/>
      <c r="M551" s="159"/>
      <c r="N551" s="52"/>
      <c r="O551" s="52"/>
      <c r="P551" s="52"/>
      <c r="Q551" s="52"/>
      <c r="R551" s="52"/>
      <c r="S551" s="52"/>
      <c r="T551" s="53"/>
      <c r="AT551" s="17" t="s">
        <v>125</v>
      </c>
      <c r="AU551" s="17" t="s">
        <v>82</v>
      </c>
    </row>
    <row r="552" spans="2:65" s="13" customFormat="1">
      <c r="B552" s="167"/>
      <c r="D552" s="157" t="s">
        <v>126</v>
      </c>
      <c r="E552" s="168" t="s">
        <v>3</v>
      </c>
      <c r="F552" s="169" t="s">
        <v>663</v>
      </c>
      <c r="H552" s="170">
        <v>120</v>
      </c>
      <c r="I552" s="171"/>
      <c r="L552" s="167"/>
      <c r="M552" s="172"/>
      <c r="N552" s="173"/>
      <c r="O552" s="173"/>
      <c r="P552" s="173"/>
      <c r="Q552" s="173"/>
      <c r="R552" s="173"/>
      <c r="S552" s="173"/>
      <c r="T552" s="174"/>
      <c r="AT552" s="168" t="s">
        <v>126</v>
      </c>
      <c r="AU552" s="168" t="s">
        <v>82</v>
      </c>
      <c r="AV552" s="13" t="s">
        <v>82</v>
      </c>
      <c r="AW552" s="13" t="s">
        <v>33</v>
      </c>
      <c r="AX552" s="13" t="s">
        <v>72</v>
      </c>
      <c r="AY552" s="168" t="s">
        <v>115</v>
      </c>
    </row>
    <row r="553" spans="2:65" s="14" customFormat="1">
      <c r="B553" s="175"/>
      <c r="D553" s="157" t="s">
        <v>126</v>
      </c>
      <c r="E553" s="176" t="s">
        <v>3</v>
      </c>
      <c r="F553" s="177" t="s">
        <v>128</v>
      </c>
      <c r="H553" s="178">
        <v>120</v>
      </c>
      <c r="I553" s="179"/>
      <c r="L553" s="175"/>
      <c r="M553" s="180"/>
      <c r="N553" s="181"/>
      <c r="O553" s="181"/>
      <c r="P553" s="181"/>
      <c r="Q553" s="181"/>
      <c r="R553" s="181"/>
      <c r="S553" s="181"/>
      <c r="T553" s="182"/>
      <c r="AT553" s="176" t="s">
        <v>126</v>
      </c>
      <c r="AU553" s="176" t="s">
        <v>82</v>
      </c>
      <c r="AV553" s="14" t="s">
        <v>129</v>
      </c>
      <c r="AW553" s="14" t="s">
        <v>33</v>
      </c>
      <c r="AX553" s="14" t="s">
        <v>80</v>
      </c>
      <c r="AY553" s="176" t="s">
        <v>115</v>
      </c>
    </row>
    <row r="554" spans="2:65" s="1" customFormat="1" ht="16.5" customHeight="1">
      <c r="B554" s="143"/>
      <c r="C554" s="144" t="s">
        <v>664</v>
      </c>
      <c r="D554" s="144" t="s">
        <v>118</v>
      </c>
      <c r="E554" s="145" t="s">
        <v>665</v>
      </c>
      <c r="F554" s="146" t="s">
        <v>666</v>
      </c>
      <c r="G554" s="147" t="s">
        <v>253</v>
      </c>
      <c r="H554" s="148">
        <v>23.526</v>
      </c>
      <c r="I554" s="149"/>
      <c r="J554" s="150">
        <f>ROUND(I554*H554,2)</f>
        <v>0</v>
      </c>
      <c r="K554" s="146" t="s">
        <v>122</v>
      </c>
      <c r="L554" s="32"/>
      <c r="M554" s="151" t="s">
        <v>3</v>
      </c>
      <c r="N554" s="152" t="s">
        <v>43</v>
      </c>
      <c r="O554" s="52"/>
      <c r="P554" s="153">
        <f>O554*H554</f>
        <v>0</v>
      </c>
      <c r="Q554" s="153">
        <v>0</v>
      </c>
      <c r="R554" s="153">
        <f>Q554*H554</f>
        <v>0</v>
      </c>
      <c r="S554" s="153">
        <v>0</v>
      </c>
      <c r="T554" s="154">
        <f>S554*H554</f>
        <v>0</v>
      </c>
      <c r="AR554" s="155" t="s">
        <v>290</v>
      </c>
      <c r="AT554" s="155" t="s">
        <v>118</v>
      </c>
      <c r="AU554" s="155" t="s">
        <v>82</v>
      </c>
      <c r="AY554" s="17" t="s">
        <v>115</v>
      </c>
      <c r="BE554" s="156">
        <f>IF(N554="základní",J554,0)</f>
        <v>0</v>
      </c>
      <c r="BF554" s="156">
        <f>IF(N554="snížená",J554,0)</f>
        <v>0</v>
      </c>
      <c r="BG554" s="156">
        <f>IF(N554="zákl. přenesená",J554,0)</f>
        <v>0</v>
      </c>
      <c r="BH554" s="156">
        <f>IF(N554="sníž. přenesená",J554,0)</f>
        <v>0</v>
      </c>
      <c r="BI554" s="156">
        <f>IF(N554="nulová",J554,0)</f>
        <v>0</v>
      </c>
      <c r="BJ554" s="17" t="s">
        <v>80</v>
      </c>
      <c r="BK554" s="156">
        <f>ROUND(I554*H554,2)</f>
        <v>0</v>
      </c>
      <c r="BL554" s="17" t="s">
        <v>290</v>
      </c>
      <c r="BM554" s="155" t="s">
        <v>667</v>
      </c>
    </row>
    <row r="555" spans="2:65" s="1" customFormat="1" ht="19.5">
      <c r="B555" s="32"/>
      <c r="D555" s="157" t="s">
        <v>125</v>
      </c>
      <c r="F555" s="158" t="s">
        <v>668</v>
      </c>
      <c r="I555" s="88"/>
      <c r="L555" s="32"/>
      <c r="M555" s="159"/>
      <c r="N555" s="52"/>
      <c r="O555" s="52"/>
      <c r="P555" s="52"/>
      <c r="Q555" s="52"/>
      <c r="R555" s="52"/>
      <c r="S555" s="52"/>
      <c r="T555" s="53"/>
      <c r="AT555" s="17" t="s">
        <v>125</v>
      </c>
      <c r="AU555" s="17" t="s">
        <v>82</v>
      </c>
    </row>
    <row r="556" spans="2:65" s="1" customFormat="1" ht="16.5" customHeight="1">
      <c r="B556" s="143"/>
      <c r="C556" s="144" t="s">
        <v>669</v>
      </c>
      <c r="D556" s="144" t="s">
        <v>118</v>
      </c>
      <c r="E556" s="145" t="s">
        <v>670</v>
      </c>
      <c r="F556" s="146" t="s">
        <v>671</v>
      </c>
      <c r="G556" s="147" t="s">
        <v>253</v>
      </c>
      <c r="H556" s="148">
        <v>23.526</v>
      </c>
      <c r="I556" s="149"/>
      <c r="J556" s="150">
        <f>ROUND(I556*H556,2)</f>
        <v>0</v>
      </c>
      <c r="K556" s="146" t="s">
        <v>122</v>
      </c>
      <c r="L556" s="32"/>
      <c r="M556" s="151" t="s">
        <v>3</v>
      </c>
      <c r="N556" s="152" t="s">
        <v>43</v>
      </c>
      <c r="O556" s="52"/>
      <c r="P556" s="153">
        <f>O556*H556</f>
        <v>0</v>
      </c>
      <c r="Q556" s="153">
        <v>0</v>
      </c>
      <c r="R556" s="153">
        <f>Q556*H556</f>
        <v>0</v>
      </c>
      <c r="S556" s="153">
        <v>0</v>
      </c>
      <c r="T556" s="154">
        <f>S556*H556</f>
        <v>0</v>
      </c>
      <c r="AR556" s="155" t="s">
        <v>290</v>
      </c>
      <c r="AT556" s="155" t="s">
        <v>118</v>
      </c>
      <c r="AU556" s="155" t="s">
        <v>82</v>
      </c>
      <c r="AY556" s="17" t="s">
        <v>115</v>
      </c>
      <c r="BE556" s="156">
        <f>IF(N556="základní",J556,0)</f>
        <v>0</v>
      </c>
      <c r="BF556" s="156">
        <f>IF(N556="snížená",J556,0)</f>
        <v>0</v>
      </c>
      <c r="BG556" s="156">
        <f>IF(N556="zákl. přenesená",J556,0)</f>
        <v>0</v>
      </c>
      <c r="BH556" s="156">
        <f>IF(N556="sníž. přenesená",J556,0)</f>
        <v>0</v>
      </c>
      <c r="BI556" s="156">
        <f>IF(N556="nulová",J556,0)</f>
        <v>0</v>
      </c>
      <c r="BJ556" s="17" t="s">
        <v>80</v>
      </c>
      <c r="BK556" s="156">
        <f>ROUND(I556*H556,2)</f>
        <v>0</v>
      </c>
      <c r="BL556" s="17" t="s">
        <v>290</v>
      </c>
      <c r="BM556" s="155" t="s">
        <v>672</v>
      </c>
    </row>
    <row r="557" spans="2:65" s="1" customFormat="1" ht="19.5">
      <c r="B557" s="32"/>
      <c r="D557" s="157" t="s">
        <v>125</v>
      </c>
      <c r="F557" s="158" t="s">
        <v>673</v>
      </c>
      <c r="I557" s="88"/>
      <c r="L557" s="32"/>
      <c r="M557" s="159"/>
      <c r="N557" s="52"/>
      <c r="O557" s="52"/>
      <c r="P557" s="52"/>
      <c r="Q557" s="52"/>
      <c r="R557" s="52"/>
      <c r="S557" s="52"/>
      <c r="T557" s="53"/>
      <c r="AT557" s="17" t="s">
        <v>125</v>
      </c>
      <c r="AU557" s="17" t="s">
        <v>82</v>
      </c>
    </row>
    <row r="558" spans="2:65" s="11" customFormat="1" ht="22.9" customHeight="1">
      <c r="B558" s="130"/>
      <c r="D558" s="131" t="s">
        <v>71</v>
      </c>
      <c r="E558" s="141" t="s">
        <v>674</v>
      </c>
      <c r="F558" s="141" t="s">
        <v>675</v>
      </c>
      <c r="I558" s="133"/>
      <c r="J558" s="142">
        <f>BK558</f>
        <v>29858.400000000001</v>
      </c>
      <c r="L558" s="130"/>
      <c r="M558" s="135"/>
      <c r="N558" s="136"/>
      <c r="O558" s="136"/>
      <c r="P558" s="137">
        <f>SUM(P559:P609)</f>
        <v>0</v>
      </c>
      <c r="Q558" s="136"/>
      <c r="R558" s="137">
        <f>SUM(R559:R609)</f>
        <v>0.92684500999999997</v>
      </c>
      <c r="S558" s="136"/>
      <c r="T558" s="138">
        <f>SUM(T559:T609)</f>
        <v>0</v>
      </c>
      <c r="AR558" s="131" t="s">
        <v>82</v>
      </c>
      <c r="AT558" s="139" t="s">
        <v>71</v>
      </c>
      <c r="AU558" s="139" t="s">
        <v>80</v>
      </c>
      <c r="AY558" s="131" t="s">
        <v>115</v>
      </c>
      <c r="BK558" s="140">
        <f>SUM(BK559:BK609)</f>
        <v>29858.400000000001</v>
      </c>
    </row>
    <row r="559" spans="2:65" s="1" customFormat="1" ht="16.5" customHeight="1">
      <c r="B559" s="143"/>
      <c r="C559" s="144" t="s">
        <v>676</v>
      </c>
      <c r="D559" s="144" t="s">
        <v>118</v>
      </c>
      <c r="E559" s="145" t="s">
        <v>677</v>
      </c>
      <c r="F559" s="146" t="s">
        <v>678</v>
      </c>
      <c r="G559" s="147" t="s">
        <v>190</v>
      </c>
      <c r="H559" s="148">
        <v>49.353000000000002</v>
      </c>
      <c r="I559" s="149"/>
      <c r="J559" s="150">
        <f>ROUND(I559*H559,2)</f>
        <v>0</v>
      </c>
      <c r="K559" s="146" t="s">
        <v>122</v>
      </c>
      <c r="L559" s="32"/>
      <c r="M559" s="151" t="s">
        <v>3</v>
      </c>
      <c r="N559" s="152" t="s">
        <v>43</v>
      </c>
      <c r="O559" s="52"/>
      <c r="P559" s="153">
        <f>O559*H559</f>
        <v>0</v>
      </c>
      <c r="Q559" s="153">
        <v>3.0000000000000001E-3</v>
      </c>
      <c r="R559" s="153">
        <f>Q559*H559</f>
        <v>0.148059</v>
      </c>
      <c r="S559" s="153">
        <v>0</v>
      </c>
      <c r="T559" s="154">
        <f>S559*H559</f>
        <v>0</v>
      </c>
      <c r="AR559" s="155" t="s">
        <v>290</v>
      </c>
      <c r="AT559" s="155" t="s">
        <v>118</v>
      </c>
      <c r="AU559" s="155" t="s">
        <v>82</v>
      </c>
      <c r="AY559" s="17" t="s">
        <v>115</v>
      </c>
      <c r="BE559" s="156">
        <f>IF(N559="základní",J559,0)</f>
        <v>0</v>
      </c>
      <c r="BF559" s="156">
        <f>IF(N559="snížená",J559,0)</f>
        <v>0</v>
      </c>
      <c r="BG559" s="156">
        <f>IF(N559="zákl. přenesená",J559,0)</f>
        <v>0</v>
      </c>
      <c r="BH559" s="156">
        <f>IF(N559="sníž. přenesená",J559,0)</f>
        <v>0</v>
      </c>
      <c r="BI559" s="156">
        <f>IF(N559="nulová",J559,0)</f>
        <v>0</v>
      </c>
      <c r="BJ559" s="17" t="s">
        <v>80</v>
      </c>
      <c r="BK559" s="156">
        <f>ROUND(I559*H559,2)</f>
        <v>0</v>
      </c>
      <c r="BL559" s="17" t="s">
        <v>290</v>
      </c>
      <c r="BM559" s="155" t="s">
        <v>679</v>
      </c>
    </row>
    <row r="560" spans="2:65" s="1" customFormat="1" ht="19.5">
      <c r="B560" s="32"/>
      <c r="D560" s="157" t="s">
        <v>125</v>
      </c>
      <c r="F560" s="158" t="s">
        <v>680</v>
      </c>
      <c r="I560" s="88"/>
      <c r="L560" s="32"/>
      <c r="M560" s="159"/>
      <c r="N560" s="52"/>
      <c r="O560" s="52"/>
      <c r="P560" s="52"/>
      <c r="Q560" s="52"/>
      <c r="R560" s="52"/>
      <c r="S560" s="52"/>
      <c r="T560" s="53"/>
      <c r="AT560" s="17" t="s">
        <v>125</v>
      </c>
      <c r="AU560" s="17" t="s">
        <v>82</v>
      </c>
    </row>
    <row r="561" spans="2:65" s="12" customFormat="1">
      <c r="B561" s="160"/>
      <c r="D561" s="157" t="s">
        <v>126</v>
      </c>
      <c r="E561" s="161" t="s">
        <v>3</v>
      </c>
      <c r="F561" s="162" t="s">
        <v>193</v>
      </c>
      <c r="H561" s="161" t="s">
        <v>3</v>
      </c>
      <c r="I561" s="163"/>
      <c r="L561" s="160"/>
      <c r="M561" s="164"/>
      <c r="N561" s="165"/>
      <c r="O561" s="165"/>
      <c r="P561" s="165"/>
      <c r="Q561" s="165"/>
      <c r="R561" s="165"/>
      <c r="S561" s="165"/>
      <c r="T561" s="166"/>
      <c r="AT561" s="161" t="s">
        <v>126</v>
      </c>
      <c r="AU561" s="161" t="s">
        <v>82</v>
      </c>
      <c r="AV561" s="12" t="s">
        <v>80</v>
      </c>
      <c r="AW561" s="12" t="s">
        <v>33</v>
      </c>
      <c r="AX561" s="12" t="s">
        <v>72</v>
      </c>
      <c r="AY561" s="161" t="s">
        <v>115</v>
      </c>
    </row>
    <row r="562" spans="2:65" s="12" customFormat="1">
      <c r="B562" s="160"/>
      <c r="D562" s="157" t="s">
        <v>126</v>
      </c>
      <c r="E562" s="161" t="s">
        <v>3</v>
      </c>
      <c r="F562" s="162" t="s">
        <v>681</v>
      </c>
      <c r="H562" s="161" t="s">
        <v>3</v>
      </c>
      <c r="I562" s="163"/>
      <c r="L562" s="160"/>
      <c r="M562" s="164"/>
      <c r="N562" s="165"/>
      <c r="O562" s="165"/>
      <c r="P562" s="165"/>
      <c r="Q562" s="165"/>
      <c r="R562" s="165"/>
      <c r="S562" s="165"/>
      <c r="T562" s="166"/>
      <c r="AT562" s="161" t="s">
        <v>126</v>
      </c>
      <c r="AU562" s="161" t="s">
        <v>82</v>
      </c>
      <c r="AV562" s="12" t="s">
        <v>80</v>
      </c>
      <c r="AW562" s="12" t="s">
        <v>33</v>
      </c>
      <c r="AX562" s="12" t="s">
        <v>72</v>
      </c>
      <c r="AY562" s="161" t="s">
        <v>115</v>
      </c>
    </row>
    <row r="563" spans="2:65" s="13" customFormat="1">
      <c r="B563" s="167"/>
      <c r="D563" s="157" t="s">
        <v>126</v>
      </c>
      <c r="E563" s="168" t="s">
        <v>3</v>
      </c>
      <c r="F563" s="169" t="s">
        <v>198</v>
      </c>
      <c r="H563" s="170">
        <v>18.263000000000002</v>
      </c>
      <c r="I563" s="171"/>
      <c r="L563" s="167"/>
      <c r="M563" s="172"/>
      <c r="N563" s="173"/>
      <c r="O563" s="173"/>
      <c r="P563" s="173"/>
      <c r="Q563" s="173"/>
      <c r="R563" s="173"/>
      <c r="S563" s="173"/>
      <c r="T563" s="174"/>
      <c r="AT563" s="168" t="s">
        <v>126</v>
      </c>
      <c r="AU563" s="168" t="s">
        <v>82</v>
      </c>
      <c r="AV563" s="13" t="s">
        <v>82</v>
      </c>
      <c r="AW563" s="13" t="s">
        <v>33</v>
      </c>
      <c r="AX563" s="13" t="s">
        <v>72</v>
      </c>
      <c r="AY563" s="168" t="s">
        <v>115</v>
      </c>
    </row>
    <row r="564" spans="2:65" s="13" customFormat="1">
      <c r="B564" s="167"/>
      <c r="D564" s="157" t="s">
        <v>126</v>
      </c>
      <c r="E564" s="168" t="s">
        <v>3</v>
      </c>
      <c r="F564" s="169" t="s">
        <v>199</v>
      </c>
      <c r="H564" s="170">
        <v>23.54</v>
      </c>
      <c r="I564" s="171"/>
      <c r="L564" s="167"/>
      <c r="M564" s="172"/>
      <c r="N564" s="173"/>
      <c r="O564" s="173"/>
      <c r="P564" s="173"/>
      <c r="Q564" s="173"/>
      <c r="R564" s="173"/>
      <c r="S564" s="173"/>
      <c r="T564" s="174"/>
      <c r="AT564" s="168" t="s">
        <v>126</v>
      </c>
      <c r="AU564" s="168" t="s">
        <v>82</v>
      </c>
      <c r="AV564" s="13" t="s">
        <v>82</v>
      </c>
      <c r="AW564" s="13" t="s">
        <v>33</v>
      </c>
      <c r="AX564" s="13" t="s">
        <v>72</v>
      </c>
      <c r="AY564" s="168" t="s">
        <v>115</v>
      </c>
    </row>
    <row r="565" spans="2:65" s="13" customFormat="1">
      <c r="B565" s="167"/>
      <c r="D565" s="157" t="s">
        <v>126</v>
      </c>
      <c r="E565" s="168" t="s">
        <v>3</v>
      </c>
      <c r="F565" s="169" t="s">
        <v>200</v>
      </c>
      <c r="H565" s="170">
        <v>7.55</v>
      </c>
      <c r="I565" s="171"/>
      <c r="L565" s="167"/>
      <c r="M565" s="172"/>
      <c r="N565" s="173"/>
      <c r="O565" s="173"/>
      <c r="P565" s="173"/>
      <c r="Q565" s="173"/>
      <c r="R565" s="173"/>
      <c r="S565" s="173"/>
      <c r="T565" s="174"/>
      <c r="AT565" s="168" t="s">
        <v>126</v>
      </c>
      <c r="AU565" s="168" t="s">
        <v>82</v>
      </c>
      <c r="AV565" s="13" t="s">
        <v>82</v>
      </c>
      <c r="AW565" s="13" t="s">
        <v>33</v>
      </c>
      <c r="AX565" s="13" t="s">
        <v>72</v>
      </c>
      <c r="AY565" s="168" t="s">
        <v>115</v>
      </c>
    </row>
    <row r="566" spans="2:65" s="14" customFormat="1">
      <c r="B566" s="175"/>
      <c r="D566" s="157" t="s">
        <v>126</v>
      </c>
      <c r="E566" s="176" t="s">
        <v>3</v>
      </c>
      <c r="F566" s="177" t="s">
        <v>128</v>
      </c>
      <c r="H566" s="178">
        <v>49.353000000000002</v>
      </c>
      <c r="I566" s="179"/>
      <c r="L566" s="175"/>
      <c r="M566" s="180"/>
      <c r="N566" s="181"/>
      <c r="O566" s="181"/>
      <c r="P566" s="181"/>
      <c r="Q566" s="181"/>
      <c r="R566" s="181"/>
      <c r="S566" s="181"/>
      <c r="T566" s="182"/>
      <c r="AT566" s="176" t="s">
        <v>126</v>
      </c>
      <c r="AU566" s="176" t="s">
        <v>82</v>
      </c>
      <c r="AV566" s="14" t="s">
        <v>129</v>
      </c>
      <c r="AW566" s="14" t="s">
        <v>33</v>
      </c>
      <c r="AX566" s="14" t="s">
        <v>80</v>
      </c>
      <c r="AY566" s="176" t="s">
        <v>115</v>
      </c>
    </row>
    <row r="567" spans="2:65" s="1" customFormat="1" ht="16.5" customHeight="1">
      <c r="B567" s="143"/>
      <c r="C567" s="144" t="s">
        <v>682</v>
      </c>
      <c r="D567" s="144" t="s">
        <v>118</v>
      </c>
      <c r="E567" s="145" t="s">
        <v>683</v>
      </c>
      <c r="F567" s="146" t="s">
        <v>684</v>
      </c>
      <c r="G567" s="147" t="s">
        <v>190</v>
      </c>
      <c r="H567" s="148">
        <v>49.353000000000002</v>
      </c>
      <c r="I567" s="149"/>
      <c r="J567" s="150">
        <f>ROUND(I567*H567,2)</f>
        <v>0</v>
      </c>
      <c r="K567" s="146" t="s">
        <v>122</v>
      </c>
      <c r="L567" s="32"/>
      <c r="M567" s="151" t="s">
        <v>3</v>
      </c>
      <c r="N567" s="152" t="s">
        <v>43</v>
      </c>
      <c r="O567" s="52"/>
      <c r="P567" s="153">
        <f>O567*H567</f>
        <v>0</v>
      </c>
      <c r="Q567" s="153">
        <v>2.7E-4</v>
      </c>
      <c r="R567" s="153">
        <f>Q567*H567</f>
        <v>1.332531E-2</v>
      </c>
      <c r="S567" s="153">
        <v>0</v>
      </c>
      <c r="T567" s="154">
        <f>S567*H567</f>
        <v>0</v>
      </c>
      <c r="AR567" s="155" t="s">
        <v>290</v>
      </c>
      <c r="AT567" s="155" t="s">
        <v>118</v>
      </c>
      <c r="AU567" s="155" t="s">
        <v>82</v>
      </c>
      <c r="AY567" s="17" t="s">
        <v>115</v>
      </c>
      <c r="BE567" s="156">
        <f>IF(N567="základní",J567,0)</f>
        <v>0</v>
      </c>
      <c r="BF567" s="156">
        <f>IF(N567="snížená",J567,0)</f>
        <v>0</v>
      </c>
      <c r="BG567" s="156">
        <f>IF(N567="zákl. přenesená",J567,0)</f>
        <v>0</v>
      </c>
      <c r="BH567" s="156">
        <f>IF(N567="sníž. přenesená",J567,0)</f>
        <v>0</v>
      </c>
      <c r="BI567" s="156">
        <f>IF(N567="nulová",J567,0)</f>
        <v>0</v>
      </c>
      <c r="BJ567" s="17" t="s">
        <v>80</v>
      </c>
      <c r="BK567" s="156">
        <f>ROUND(I567*H567,2)</f>
        <v>0</v>
      </c>
      <c r="BL567" s="17" t="s">
        <v>290</v>
      </c>
      <c r="BM567" s="155" t="s">
        <v>685</v>
      </c>
    </row>
    <row r="568" spans="2:65" s="1" customFormat="1">
      <c r="B568" s="32"/>
      <c r="D568" s="157" t="s">
        <v>125</v>
      </c>
      <c r="F568" s="158" t="s">
        <v>686</v>
      </c>
      <c r="I568" s="88"/>
      <c r="L568" s="32"/>
      <c r="M568" s="159"/>
      <c r="N568" s="52"/>
      <c r="O568" s="52"/>
      <c r="P568" s="52"/>
      <c r="Q568" s="52"/>
      <c r="R568" s="52"/>
      <c r="S568" s="52"/>
      <c r="T568" s="53"/>
      <c r="AT568" s="17" t="s">
        <v>125</v>
      </c>
      <c r="AU568" s="17" t="s">
        <v>82</v>
      </c>
    </row>
    <row r="569" spans="2:65" s="13" customFormat="1">
      <c r="B569" s="167"/>
      <c r="D569" s="157" t="s">
        <v>126</v>
      </c>
      <c r="E569" s="168" t="s">
        <v>3</v>
      </c>
      <c r="F569" s="169" t="s">
        <v>352</v>
      </c>
      <c r="H569" s="170">
        <v>49.353000000000002</v>
      </c>
      <c r="I569" s="171"/>
      <c r="L569" s="167"/>
      <c r="M569" s="172"/>
      <c r="N569" s="173"/>
      <c r="O569" s="173"/>
      <c r="P569" s="173"/>
      <c r="Q569" s="173"/>
      <c r="R569" s="173"/>
      <c r="S569" s="173"/>
      <c r="T569" s="174"/>
      <c r="AT569" s="168" t="s">
        <v>126</v>
      </c>
      <c r="AU569" s="168" t="s">
        <v>82</v>
      </c>
      <c r="AV569" s="13" t="s">
        <v>82</v>
      </c>
      <c r="AW569" s="13" t="s">
        <v>33</v>
      </c>
      <c r="AX569" s="13" t="s">
        <v>72</v>
      </c>
      <c r="AY569" s="168" t="s">
        <v>115</v>
      </c>
    </row>
    <row r="570" spans="2:65" s="14" customFormat="1">
      <c r="B570" s="175"/>
      <c r="D570" s="157" t="s">
        <v>126</v>
      </c>
      <c r="E570" s="176" t="s">
        <v>3</v>
      </c>
      <c r="F570" s="177" t="s">
        <v>128</v>
      </c>
      <c r="H570" s="178">
        <v>49.353000000000002</v>
      </c>
      <c r="I570" s="179"/>
      <c r="L570" s="175"/>
      <c r="M570" s="180"/>
      <c r="N570" s="181"/>
      <c r="O570" s="181"/>
      <c r="P570" s="181"/>
      <c r="Q570" s="181"/>
      <c r="R570" s="181"/>
      <c r="S570" s="181"/>
      <c r="T570" s="182"/>
      <c r="AT570" s="176" t="s">
        <v>126</v>
      </c>
      <c r="AU570" s="176" t="s">
        <v>82</v>
      </c>
      <c r="AV570" s="14" t="s">
        <v>129</v>
      </c>
      <c r="AW570" s="14" t="s">
        <v>33</v>
      </c>
      <c r="AX570" s="14" t="s">
        <v>80</v>
      </c>
      <c r="AY570" s="176" t="s">
        <v>115</v>
      </c>
    </row>
    <row r="571" spans="2:65" s="1" customFormat="1" ht="16.5" customHeight="1">
      <c r="B571" s="143"/>
      <c r="C571" s="144" t="s">
        <v>687</v>
      </c>
      <c r="D571" s="144" t="s">
        <v>118</v>
      </c>
      <c r="E571" s="145" t="s">
        <v>688</v>
      </c>
      <c r="F571" s="146" t="s">
        <v>689</v>
      </c>
      <c r="G571" s="147" t="s">
        <v>274</v>
      </c>
      <c r="H571" s="148">
        <v>98.704999999999998</v>
      </c>
      <c r="I571" s="149"/>
      <c r="J571" s="150">
        <f>ROUND(I571*H571,2)</f>
        <v>0</v>
      </c>
      <c r="K571" s="146" t="s">
        <v>122</v>
      </c>
      <c r="L571" s="32"/>
      <c r="M571" s="151" t="s">
        <v>3</v>
      </c>
      <c r="N571" s="152" t="s">
        <v>43</v>
      </c>
      <c r="O571" s="52"/>
      <c r="P571" s="153">
        <f>O571*H571</f>
        <v>0</v>
      </c>
      <c r="Q571" s="153">
        <v>9.0000000000000006E-5</v>
      </c>
      <c r="R571" s="153">
        <f>Q571*H571</f>
        <v>8.8834500000000011E-3</v>
      </c>
      <c r="S571" s="153">
        <v>0</v>
      </c>
      <c r="T571" s="154">
        <f>S571*H571</f>
        <v>0</v>
      </c>
      <c r="AR571" s="155" t="s">
        <v>290</v>
      </c>
      <c r="AT571" s="155" t="s">
        <v>118</v>
      </c>
      <c r="AU571" s="155" t="s">
        <v>82</v>
      </c>
      <c r="AY571" s="17" t="s">
        <v>115</v>
      </c>
      <c r="BE571" s="156">
        <f>IF(N571="základní",J571,0)</f>
        <v>0</v>
      </c>
      <c r="BF571" s="156">
        <f>IF(N571="snížená",J571,0)</f>
        <v>0</v>
      </c>
      <c r="BG571" s="156">
        <f>IF(N571="zákl. přenesená",J571,0)</f>
        <v>0</v>
      </c>
      <c r="BH571" s="156">
        <f>IF(N571="sníž. přenesená",J571,0)</f>
        <v>0</v>
      </c>
      <c r="BI571" s="156">
        <f>IF(N571="nulová",J571,0)</f>
        <v>0</v>
      </c>
      <c r="BJ571" s="17" t="s">
        <v>80</v>
      </c>
      <c r="BK571" s="156">
        <f>ROUND(I571*H571,2)</f>
        <v>0</v>
      </c>
      <c r="BL571" s="17" t="s">
        <v>290</v>
      </c>
      <c r="BM571" s="155" t="s">
        <v>690</v>
      </c>
    </row>
    <row r="572" spans="2:65" s="1" customFormat="1">
      <c r="B572" s="32"/>
      <c r="D572" s="157" t="s">
        <v>125</v>
      </c>
      <c r="F572" s="158" t="s">
        <v>691</v>
      </c>
      <c r="I572" s="88"/>
      <c r="L572" s="32"/>
      <c r="M572" s="159"/>
      <c r="N572" s="52"/>
      <c r="O572" s="52"/>
      <c r="P572" s="52"/>
      <c r="Q572" s="52"/>
      <c r="R572" s="52"/>
      <c r="S572" s="52"/>
      <c r="T572" s="53"/>
      <c r="AT572" s="17" t="s">
        <v>125</v>
      </c>
      <c r="AU572" s="17" t="s">
        <v>82</v>
      </c>
    </row>
    <row r="573" spans="2:65" s="12" customFormat="1">
      <c r="B573" s="160"/>
      <c r="D573" s="157" t="s">
        <v>126</v>
      </c>
      <c r="E573" s="161" t="s">
        <v>3</v>
      </c>
      <c r="F573" s="162" t="s">
        <v>193</v>
      </c>
      <c r="H573" s="161" t="s">
        <v>3</v>
      </c>
      <c r="I573" s="163"/>
      <c r="L573" s="160"/>
      <c r="M573" s="164"/>
      <c r="N573" s="165"/>
      <c r="O573" s="165"/>
      <c r="P573" s="165"/>
      <c r="Q573" s="165"/>
      <c r="R573" s="165"/>
      <c r="S573" s="165"/>
      <c r="T573" s="166"/>
      <c r="AT573" s="161" t="s">
        <v>126</v>
      </c>
      <c r="AU573" s="161" t="s">
        <v>82</v>
      </c>
      <c r="AV573" s="12" t="s">
        <v>80</v>
      </c>
      <c r="AW573" s="12" t="s">
        <v>33</v>
      </c>
      <c r="AX573" s="12" t="s">
        <v>72</v>
      </c>
      <c r="AY573" s="161" t="s">
        <v>115</v>
      </c>
    </row>
    <row r="574" spans="2:65" s="13" customFormat="1">
      <c r="B574" s="167"/>
      <c r="D574" s="157" t="s">
        <v>126</v>
      </c>
      <c r="E574" s="168" t="s">
        <v>3</v>
      </c>
      <c r="F574" s="169" t="s">
        <v>522</v>
      </c>
      <c r="H574" s="170">
        <v>36.524999999999999</v>
      </c>
      <c r="I574" s="171"/>
      <c r="L574" s="167"/>
      <c r="M574" s="172"/>
      <c r="N574" s="173"/>
      <c r="O574" s="173"/>
      <c r="P574" s="173"/>
      <c r="Q574" s="173"/>
      <c r="R574" s="173"/>
      <c r="S574" s="173"/>
      <c r="T574" s="174"/>
      <c r="AT574" s="168" t="s">
        <v>126</v>
      </c>
      <c r="AU574" s="168" t="s">
        <v>82</v>
      </c>
      <c r="AV574" s="13" t="s">
        <v>82</v>
      </c>
      <c r="AW574" s="13" t="s">
        <v>33</v>
      </c>
      <c r="AX574" s="13" t="s">
        <v>72</v>
      </c>
      <c r="AY574" s="168" t="s">
        <v>115</v>
      </c>
    </row>
    <row r="575" spans="2:65" s="13" customFormat="1">
      <c r="B575" s="167"/>
      <c r="D575" s="157" t="s">
        <v>126</v>
      </c>
      <c r="E575" s="168" t="s">
        <v>3</v>
      </c>
      <c r="F575" s="169" t="s">
        <v>523</v>
      </c>
      <c r="H575" s="170">
        <v>47.08</v>
      </c>
      <c r="I575" s="171"/>
      <c r="L575" s="167"/>
      <c r="M575" s="172"/>
      <c r="N575" s="173"/>
      <c r="O575" s="173"/>
      <c r="P575" s="173"/>
      <c r="Q575" s="173"/>
      <c r="R575" s="173"/>
      <c r="S575" s="173"/>
      <c r="T575" s="174"/>
      <c r="AT575" s="168" t="s">
        <v>126</v>
      </c>
      <c r="AU575" s="168" t="s">
        <v>82</v>
      </c>
      <c r="AV575" s="13" t="s">
        <v>82</v>
      </c>
      <c r="AW575" s="13" t="s">
        <v>33</v>
      </c>
      <c r="AX575" s="13" t="s">
        <v>72</v>
      </c>
      <c r="AY575" s="168" t="s">
        <v>115</v>
      </c>
    </row>
    <row r="576" spans="2:65" s="13" customFormat="1">
      <c r="B576" s="167"/>
      <c r="D576" s="157" t="s">
        <v>126</v>
      </c>
      <c r="E576" s="168" t="s">
        <v>3</v>
      </c>
      <c r="F576" s="169" t="s">
        <v>524</v>
      </c>
      <c r="H576" s="170">
        <v>15.1</v>
      </c>
      <c r="I576" s="171"/>
      <c r="L576" s="167"/>
      <c r="M576" s="172"/>
      <c r="N576" s="173"/>
      <c r="O576" s="173"/>
      <c r="P576" s="173"/>
      <c r="Q576" s="173"/>
      <c r="R576" s="173"/>
      <c r="S576" s="173"/>
      <c r="T576" s="174"/>
      <c r="AT576" s="168" t="s">
        <v>126</v>
      </c>
      <c r="AU576" s="168" t="s">
        <v>82</v>
      </c>
      <c r="AV576" s="13" t="s">
        <v>82</v>
      </c>
      <c r="AW576" s="13" t="s">
        <v>33</v>
      </c>
      <c r="AX576" s="13" t="s">
        <v>72</v>
      </c>
      <c r="AY576" s="168" t="s">
        <v>115</v>
      </c>
    </row>
    <row r="577" spans="2:65" s="14" customFormat="1">
      <c r="B577" s="175"/>
      <c r="D577" s="157" t="s">
        <v>126</v>
      </c>
      <c r="E577" s="176" t="s">
        <v>3</v>
      </c>
      <c r="F577" s="177" t="s">
        <v>128</v>
      </c>
      <c r="H577" s="178">
        <v>98.704999999999998</v>
      </c>
      <c r="I577" s="179"/>
      <c r="L577" s="175"/>
      <c r="M577" s="180"/>
      <c r="N577" s="181"/>
      <c r="O577" s="181"/>
      <c r="P577" s="181"/>
      <c r="Q577" s="181"/>
      <c r="R577" s="181"/>
      <c r="S577" s="181"/>
      <c r="T577" s="182"/>
      <c r="AT577" s="176" t="s">
        <v>126</v>
      </c>
      <c r="AU577" s="176" t="s">
        <v>82</v>
      </c>
      <c r="AV577" s="14" t="s">
        <v>129</v>
      </c>
      <c r="AW577" s="14" t="s">
        <v>33</v>
      </c>
      <c r="AX577" s="14" t="s">
        <v>80</v>
      </c>
      <c r="AY577" s="176" t="s">
        <v>115</v>
      </c>
    </row>
    <row r="578" spans="2:65" s="1" customFormat="1" ht="16.5" customHeight="1">
      <c r="B578" s="143"/>
      <c r="C578" s="186" t="s">
        <v>692</v>
      </c>
      <c r="D578" s="186" t="s">
        <v>506</v>
      </c>
      <c r="E578" s="187" t="s">
        <v>693</v>
      </c>
      <c r="F578" s="188" t="s">
        <v>694</v>
      </c>
      <c r="G578" s="189" t="s">
        <v>190</v>
      </c>
      <c r="H578" s="190">
        <v>54.287999999999997</v>
      </c>
      <c r="I578" s="191">
        <v>550</v>
      </c>
      <c r="J578" s="192">
        <f>ROUND(I578*H578,2)</f>
        <v>29858.400000000001</v>
      </c>
      <c r="K578" s="188" t="s">
        <v>122</v>
      </c>
      <c r="L578" s="193"/>
      <c r="M578" s="194" t="s">
        <v>3</v>
      </c>
      <c r="N578" s="195" t="s">
        <v>43</v>
      </c>
      <c r="O578" s="52"/>
      <c r="P578" s="153">
        <f>O578*H578</f>
        <v>0</v>
      </c>
      <c r="Q578" s="153">
        <v>1.29E-2</v>
      </c>
      <c r="R578" s="153">
        <f>Q578*H578</f>
        <v>0.70031519999999992</v>
      </c>
      <c r="S578" s="153">
        <v>0</v>
      </c>
      <c r="T578" s="154">
        <f>S578*H578</f>
        <v>0</v>
      </c>
      <c r="AR578" s="155" t="s">
        <v>397</v>
      </c>
      <c r="AT578" s="155" t="s">
        <v>506</v>
      </c>
      <c r="AU578" s="155" t="s">
        <v>82</v>
      </c>
      <c r="AY578" s="17" t="s">
        <v>115</v>
      </c>
      <c r="BE578" s="156">
        <f>IF(N578="základní",J578,0)</f>
        <v>29858.400000000001</v>
      </c>
      <c r="BF578" s="156">
        <f>IF(N578="snížená",J578,0)</f>
        <v>0</v>
      </c>
      <c r="BG578" s="156">
        <f>IF(N578="zákl. přenesená",J578,0)</f>
        <v>0</v>
      </c>
      <c r="BH578" s="156">
        <f>IF(N578="sníž. přenesená",J578,0)</f>
        <v>0</v>
      </c>
      <c r="BI578" s="156">
        <f>IF(N578="nulová",J578,0)</f>
        <v>0</v>
      </c>
      <c r="BJ578" s="17" t="s">
        <v>80</v>
      </c>
      <c r="BK578" s="156">
        <f>ROUND(I578*H578,2)</f>
        <v>29858.400000000001</v>
      </c>
      <c r="BL578" s="17" t="s">
        <v>290</v>
      </c>
      <c r="BM578" s="155" t="s">
        <v>695</v>
      </c>
    </row>
    <row r="579" spans="2:65" s="1" customFormat="1">
      <c r="B579" s="32"/>
      <c r="D579" s="157" t="s">
        <v>125</v>
      </c>
      <c r="F579" s="158" t="s">
        <v>694</v>
      </c>
      <c r="I579" s="88"/>
      <c r="L579" s="32"/>
      <c r="M579" s="159"/>
      <c r="N579" s="52"/>
      <c r="O579" s="52"/>
      <c r="P579" s="52"/>
      <c r="Q579" s="52"/>
      <c r="R579" s="52"/>
      <c r="S579" s="52"/>
      <c r="T579" s="53"/>
      <c r="AT579" s="17" t="s">
        <v>125</v>
      </c>
      <c r="AU579" s="17" t="s">
        <v>82</v>
      </c>
    </row>
    <row r="580" spans="2:65" s="13" customFormat="1">
      <c r="B580" s="167"/>
      <c r="D580" s="157" t="s">
        <v>126</v>
      </c>
      <c r="E580" s="168" t="s">
        <v>3</v>
      </c>
      <c r="F580" s="169" t="s">
        <v>696</v>
      </c>
      <c r="H580" s="170">
        <v>54.287999999999997</v>
      </c>
      <c r="I580" s="171"/>
      <c r="L580" s="167"/>
      <c r="M580" s="172"/>
      <c r="N580" s="173"/>
      <c r="O580" s="173"/>
      <c r="P580" s="173"/>
      <c r="Q580" s="173"/>
      <c r="R580" s="173"/>
      <c r="S580" s="173"/>
      <c r="T580" s="174"/>
      <c r="AT580" s="168" t="s">
        <v>126</v>
      </c>
      <c r="AU580" s="168" t="s">
        <v>82</v>
      </c>
      <c r="AV580" s="13" t="s">
        <v>82</v>
      </c>
      <c r="AW580" s="13" t="s">
        <v>33</v>
      </c>
      <c r="AX580" s="13" t="s">
        <v>72</v>
      </c>
      <c r="AY580" s="168" t="s">
        <v>115</v>
      </c>
    </row>
    <row r="581" spans="2:65" s="14" customFormat="1">
      <c r="B581" s="175"/>
      <c r="D581" s="157" t="s">
        <v>126</v>
      </c>
      <c r="E581" s="176" t="s">
        <v>3</v>
      </c>
      <c r="F581" s="177" t="s">
        <v>128</v>
      </c>
      <c r="H581" s="178">
        <v>54.287999999999997</v>
      </c>
      <c r="I581" s="179"/>
      <c r="L581" s="175"/>
      <c r="M581" s="180"/>
      <c r="N581" s="181"/>
      <c r="O581" s="181"/>
      <c r="P581" s="181"/>
      <c r="Q581" s="181"/>
      <c r="R581" s="181"/>
      <c r="S581" s="181"/>
      <c r="T581" s="182"/>
      <c r="AT581" s="176" t="s">
        <v>126</v>
      </c>
      <c r="AU581" s="176" t="s">
        <v>82</v>
      </c>
      <c r="AV581" s="14" t="s">
        <v>129</v>
      </c>
      <c r="AW581" s="14" t="s">
        <v>33</v>
      </c>
      <c r="AX581" s="14" t="s">
        <v>80</v>
      </c>
      <c r="AY581" s="176" t="s">
        <v>115</v>
      </c>
    </row>
    <row r="582" spans="2:65" s="1" customFormat="1" ht="16.5" customHeight="1">
      <c r="B582" s="143"/>
      <c r="C582" s="144" t="s">
        <v>697</v>
      </c>
      <c r="D582" s="144" t="s">
        <v>118</v>
      </c>
      <c r="E582" s="145" t="s">
        <v>698</v>
      </c>
      <c r="F582" s="146" t="s">
        <v>699</v>
      </c>
      <c r="G582" s="147" t="s">
        <v>274</v>
      </c>
      <c r="H582" s="148">
        <v>98.704999999999998</v>
      </c>
      <c r="I582" s="149"/>
      <c r="J582" s="150">
        <f>ROUND(I582*H582,2)</f>
        <v>0</v>
      </c>
      <c r="K582" s="146" t="s">
        <v>122</v>
      </c>
      <c r="L582" s="32"/>
      <c r="M582" s="151" t="s">
        <v>3</v>
      </c>
      <c r="N582" s="152" t="s">
        <v>43</v>
      </c>
      <c r="O582" s="52"/>
      <c r="P582" s="153">
        <f>O582*H582</f>
        <v>0</v>
      </c>
      <c r="Q582" s="153">
        <v>3.1E-4</v>
      </c>
      <c r="R582" s="153">
        <f>Q582*H582</f>
        <v>3.0598549999999999E-2</v>
      </c>
      <c r="S582" s="153">
        <v>0</v>
      </c>
      <c r="T582" s="154">
        <f>S582*H582</f>
        <v>0</v>
      </c>
      <c r="AR582" s="155" t="s">
        <v>290</v>
      </c>
      <c r="AT582" s="155" t="s">
        <v>118</v>
      </c>
      <c r="AU582" s="155" t="s">
        <v>82</v>
      </c>
      <c r="AY582" s="17" t="s">
        <v>115</v>
      </c>
      <c r="BE582" s="156">
        <f>IF(N582="základní",J582,0)</f>
        <v>0</v>
      </c>
      <c r="BF582" s="156">
        <f>IF(N582="snížená",J582,0)</f>
        <v>0</v>
      </c>
      <c r="BG582" s="156">
        <f>IF(N582="zákl. přenesená",J582,0)</f>
        <v>0</v>
      </c>
      <c r="BH582" s="156">
        <f>IF(N582="sníž. přenesená",J582,0)</f>
        <v>0</v>
      </c>
      <c r="BI582" s="156">
        <f>IF(N582="nulová",J582,0)</f>
        <v>0</v>
      </c>
      <c r="BJ582" s="17" t="s">
        <v>80</v>
      </c>
      <c r="BK582" s="156">
        <f>ROUND(I582*H582,2)</f>
        <v>0</v>
      </c>
      <c r="BL582" s="17" t="s">
        <v>290</v>
      </c>
      <c r="BM582" s="155" t="s">
        <v>700</v>
      </c>
    </row>
    <row r="583" spans="2:65" s="1" customFormat="1">
      <c r="B583" s="32"/>
      <c r="D583" s="157" t="s">
        <v>125</v>
      </c>
      <c r="F583" s="158" t="s">
        <v>701</v>
      </c>
      <c r="I583" s="88"/>
      <c r="L583" s="32"/>
      <c r="M583" s="159"/>
      <c r="N583" s="52"/>
      <c r="O583" s="52"/>
      <c r="P583" s="52"/>
      <c r="Q583" s="52"/>
      <c r="R583" s="52"/>
      <c r="S583" s="52"/>
      <c r="T583" s="53"/>
      <c r="AT583" s="17" t="s">
        <v>125</v>
      </c>
      <c r="AU583" s="17" t="s">
        <v>82</v>
      </c>
    </row>
    <row r="584" spans="2:65" s="12" customFormat="1">
      <c r="B584" s="160"/>
      <c r="D584" s="157" t="s">
        <v>126</v>
      </c>
      <c r="E584" s="161" t="s">
        <v>3</v>
      </c>
      <c r="F584" s="162" t="s">
        <v>193</v>
      </c>
      <c r="H584" s="161" t="s">
        <v>3</v>
      </c>
      <c r="I584" s="163"/>
      <c r="L584" s="160"/>
      <c r="M584" s="164"/>
      <c r="N584" s="165"/>
      <c r="O584" s="165"/>
      <c r="P584" s="165"/>
      <c r="Q584" s="165"/>
      <c r="R584" s="165"/>
      <c r="S584" s="165"/>
      <c r="T584" s="166"/>
      <c r="AT584" s="161" t="s">
        <v>126</v>
      </c>
      <c r="AU584" s="161" t="s">
        <v>82</v>
      </c>
      <c r="AV584" s="12" t="s">
        <v>80</v>
      </c>
      <c r="AW584" s="12" t="s">
        <v>33</v>
      </c>
      <c r="AX584" s="12" t="s">
        <v>72</v>
      </c>
      <c r="AY584" s="161" t="s">
        <v>115</v>
      </c>
    </row>
    <row r="585" spans="2:65" s="12" customFormat="1">
      <c r="B585" s="160"/>
      <c r="D585" s="157" t="s">
        <v>126</v>
      </c>
      <c r="E585" s="161" t="s">
        <v>3</v>
      </c>
      <c r="F585" s="162" t="s">
        <v>702</v>
      </c>
      <c r="H585" s="161" t="s">
        <v>3</v>
      </c>
      <c r="I585" s="163"/>
      <c r="L585" s="160"/>
      <c r="M585" s="164"/>
      <c r="N585" s="165"/>
      <c r="O585" s="165"/>
      <c r="P585" s="165"/>
      <c r="Q585" s="165"/>
      <c r="R585" s="165"/>
      <c r="S585" s="165"/>
      <c r="T585" s="166"/>
      <c r="AT585" s="161" t="s">
        <v>126</v>
      </c>
      <c r="AU585" s="161" t="s">
        <v>82</v>
      </c>
      <c r="AV585" s="12" t="s">
        <v>80</v>
      </c>
      <c r="AW585" s="12" t="s">
        <v>33</v>
      </c>
      <c r="AX585" s="12" t="s">
        <v>72</v>
      </c>
      <c r="AY585" s="161" t="s">
        <v>115</v>
      </c>
    </row>
    <row r="586" spans="2:65" s="13" customFormat="1">
      <c r="B586" s="167"/>
      <c r="D586" s="157" t="s">
        <v>126</v>
      </c>
      <c r="E586" s="168" t="s">
        <v>3</v>
      </c>
      <c r="F586" s="169" t="s">
        <v>522</v>
      </c>
      <c r="H586" s="170">
        <v>36.524999999999999</v>
      </c>
      <c r="I586" s="171"/>
      <c r="L586" s="167"/>
      <c r="M586" s="172"/>
      <c r="N586" s="173"/>
      <c r="O586" s="173"/>
      <c r="P586" s="173"/>
      <c r="Q586" s="173"/>
      <c r="R586" s="173"/>
      <c r="S586" s="173"/>
      <c r="T586" s="174"/>
      <c r="AT586" s="168" t="s">
        <v>126</v>
      </c>
      <c r="AU586" s="168" t="s">
        <v>82</v>
      </c>
      <c r="AV586" s="13" t="s">
        <v>82</v>
      </c>
      <c r="AW586" s="13" t="s">
        <v>33</v>
      </c>
      <c r="AX586" s="13" t="s">
        <v>72</v>
      </c>
      <c r="AY586" s="168" t="s">
        <v>115</v>
      </c>
    </row>
    <row r="587" spans="2:65" s="13" customFormat="1">
      <c r="B587" s="167"/>
      <c r="D587" s="157" t="s">
        <v>126</v>
      </c>
      <c r="E587" s="168" t="s">
        <v>3</v>
      </c>
      <c r="F587" s="169" t="s">
        <v>523</v>
      </c>
      <c r="H587" s="170">
        <v>47.08</v>
      </c>
      <c r="I587" s="171"/>
      <c r="L587" s="167"/>
      <c r="M587" s="172"/>
      <c r="N587" s="173"/>
      <c r="O587" s="173"/>
      <c r="P587" s="173"/>
      <c r="Q587" s="173"/>
      <c r="R587" s="173"/>
      <c r="S587" s="173"/>
      <c r="T587" s="174"/>
      <c r="AT587" s="168" t="s">
        <v>126</v>
      </c>
      <c r="AU587" s="168" t="s">
        <v>82</v>
      </c>
      <c r="AV587" s="13" t="s">
        <v>82</v>
      </c>
      <c r="AW587" s="13" t="s">
        <v>33</v>
      </c>
      <c r="AX587" s="13" t="s">
        <v>72</v>
      </c>
      <c r="AY587" s="168" t="s">
        <v>115</v>
      </c>
    </row>
    <row r="588" spans="2:65" s="13" customFormat="1">
      <c r="B588" s="167"/>
      <c r="D588" s="157" t="s">
        <v>126</v>
      </c>
      <c r="E588" s="168" t="s">
        <v>3</v>
      </c>
      <c r="F588" s="169" t="s">
        <v>524</v>
      </c>
      <c r="H588" s="170">
        <v>15.1</v>
      </c>
      <c r="I588" s="171"/>
      <c r="L588" s="167"/>
      <c r="M588" s="172"/>
      <c r="N588" s="173"/>
      <c r="O588" s="173"/>
      <c r="P588" s="173"/>
      <c r="Q588" s="173"/>
      <c r="R588" s="173"/>
      <c r="S588" s="173"/>
      <c r="T588" s="174"/>
      <c r="AT588" s="168" t="s">
        <v>126</v>
      </c>
      <c r="AU588" s="168" t="s">
        <v>82</v>
      </c>
      <c r="AV588" s="13" t="s">
        <v>82</v>
      </c>
      <c r="AW588" s="13" t="s">
        <v>33</v>
      </c>
      <c r="AX588" s="13" t="s">
        <v>72</v>
      </c>
      <c r="AY588" s="168" t="s">
        <v>115</v>
      </c>
    </row>
    <row r="589" spans="2:65" s="14" customFormat="1">
      <c r="B589" s="175"/>
      <c r="D589" s="157" t="s">
        <v>126</v>
      </c>
      <c r="E589" s="176" t="s">
        <v>3</v>
      </c>
      <c r="F589" s="177" t="s">
        <v>128</v>
      </c>
      <c r="H589" s="178">
        <v>98.704999999999998</v>
      </c>
      <c r="I589" s="179"/>
      <c r="L589" s="175"/>
      <c r="M589" s="180"/>
      <c r="N589" s="181"/>
      <c r="O589" s="181"/>
      <c r="P589" s="181"/>
      <c r="Q589" s="181"/>
      <c r="R589" s="181"/>
      <c r="S589" s="181"/>
      <c r="T589" s="182"/>
      <c r="AT589" s="176" t="s">
        <v>126</v>
      </c>
      <c r="AU589" s="176" t="s">
        <v>82</v>
      </c>
      <c r="AV589" s="14" t="s">
        <v>129</v>
      </c>
      <c r="AW589" s="14" t="s">
        <v>33</v>
      </c>
      <c r="AX589" s="14" t="s">
        <v>80</v>
      </c>
      <c r="AY589" s="176" t="s">
        <v>115</v>
      </c>
    </row>
    <row r="590" spans="2:65" s="1" customFormat="1" ht="16.5" customHeight="1">
      <c r="B590" s="143"/>
      <c r="C590" s="186" t="s">
        <v>703</v>
      </c>
      <c r="D590" s="186" t="s">
        <v>506</v>
      </c>
      <c r="E590" s="187" t="s">
        <v>704</v>
      </c>
      <c r="F590" s="188" t="s">
        <v>705</v>
      </c>
      <c r="G590" s="189" t="s">
        <v>274</v>
      </c>
      <c r="H590" s="190">
        <v>108.57599999999999</v>
      </c>
      <c r="I590" s="191"/>
      <c r="J590" s="192">
        <f>ROUND(I590*H590,2)</f>
        <v>0</v>
      </c>
      <c r="K590" s="188" t="s">
        <v>122</v>
      </c>
      <c r="L590" s="193"/>
      <c r="M590" s="194" t="s">
        <v>3</v>
      </c>
      <c r="N590" s="195" t="s">
        <v>43</v>
      </c>
      <c r="O590" s="52"/>
      <c r="P590" s="153">
        <f>O590*H590</f>
        <v>0</v>
      </c>
      <c r="Q590" s="153">
        <v>1E-4</v>
      </c>
      <c r="R590" s="153">
        <f>Q590*H590</f>
        <v>1.08576E-2</v>
      </c>
      <c r="S590" s="153">
        <v>0</v>
      </c>
      <c r="T590" s="154">
        <f>S590*H590</f>
        <v>0</v>
      </c>
      <c r="AR590" s="155" t="s">
        <v>397</v>
      </c>
      <c r="AT590" s="155" t="s">
        <v>506</v>
      </c>
      <c r="AU590" s="155" t="s">
        <v>82</v>
      </c>
      <c r="AY590" s="17" t="s">
        <v>115</v>
      </c>
      <c r="BE590" s="156">
        <f>IF(N590="základní",J590,0)</f>
        <v>0</v>
      </c>
      <c r="BF590" s="156">
        <f>IF(N590="snížená",J590,0)</f>
        <v>0</v>
      </c>
      <c r="BG590" s="156">
        <f>IF(N590="zákl. přenesená",J590,0)</f>
        <v>0</v>
      </c>
      <c r="BH590" s="156">
        <f>IF(N590="sníž. přenesená",J590,0)</f>
        <v>0</v>
      </c>
      <c r="BI590" s="156">
        <f>IF(N590="nulová",J590,0)</f>
        <v>0</v>
      </c>
      <c r="BJ590" s="17" t="s">
        <v>80</v>
      </c>
      <c r="BK590" s="156">
        <f>ROUND(I590*H590,2)</f>
        <v>0</v>
      </c>
      <c r="BL590" s="17" t="s">
        <v>290</v>
      </c>
      <c r="BM590" s="155" t="s">
        <v>706</v>
      </c>
    </row>
    <row r="591" spans="2:65" s="1" customFormat="1">
      <c r="B591" s="32"/>
      <c r="D591" s="157" t="s">
        <v>125</v>
      </c>
      <c r="F591" s="158" t="s">
        <v>707</v>
      </c>
      <c r="I591" s="88"/>
      <c r="L591" s="32"/>
      <c r="M591" s="159"/>
      <c r="N591" s="52"/>
      <c r="O591" s="52"/>
      <c r="P591" s="52"/>
      <c r="Q591" s="52"/>
      <c r="R591" s="52"/>
      <c r="S591" s="52"/>
      <c r="T591" s="53"/>
      <c r="AT591" s="17" t="s">
        <v>125</v>
      </c>
      <c r="AU591" s="17" t="s">
        <v>82</v>
      </c>
    </row>
    <row r="592" spans="2:65" s="13" customFormat="1">
      <c r="B592" s="167"/>
      <c r="D592" s="157" t="s">
        <v>126</v>
      </c>
      <c r="E592" s="168" t="s">
        <v>3</v>
      </c>
      <c r="F592" s="169" t="s">
        <v>708</v>
      </c>
      <c r="H592" s="170">
        <v>108.57599999999999</v>
      </c>
      <c r="I592" s="171"/>
      <c r="L592" s="167"/>
      <c r="M592" s="172"/>
      <c r="N592" s="173"/>
      <c r="O592" s="173"/>
      <c r="P592" s="173"/>
      <c r="Q592" s="173"/>
      <c r="R592" s="173"/>
      <c r="S592" s="173"/>
      <c r="T592" s="174"/>
      <c r="AT592" s="168" t="s">
        <v>126</v>
      </c>
      <c r="AU592" s="168" t="s">
        <v>82</v>
      </c>
      <c r="AV592" s="13" t="s">
        <v>82</v>
      </c>
      <c r="AW592" s="13" t="s">
        <v>33</v>
      </c>
      <c r="AX592" s="13" t="s">
        <v>72</v>
      </c>
      <c r="AY592" s="168" t="s">
        <v>115</v>
      </c>
    </row>
    <row r="593" spans="2:65" s="14" customFormat="1">
      <c r="B593" s="175"/>
      <c r="D593" s="157" t="s">
        <v>126</v>
      </c>
      <c r="E593" s="176" t="s">
        <v>3</v>
      </c>
      <c r="F593" s="177" t="s">
        <v>128</v>
      </c>
      <c r="H593" s="178">
        <v>108.57599999999999</v>
      </c>
      <c r="I593" s="179"/>
      <c r="L593" s="175"/>
      <c r="M593" s="180"/>
      <c r="N593" s="181"/>
      <c r="O593" s="181"/>
      <c r="P593" s="181"/>
      <c r="Q593" s="181"/>
      <c r="R593" s="181"/>
      <c r="S593" s="181"/>
      <c r="T593" s="182"/>
      <c r="AT593" s="176" t="s">
        <v>126</v>
      </c>
      <c r="AU593" s="176" t="s">
        <v>82</v>
      </c>
      <c r="AV593" s="14" t="s">
        <v>129</v>
      </c>
      <c r="AW593" s="14" t="s">
        <v>33</v>
      </c>
      <c r="AX593" s="14" t="s">
        <v>80</v>
      </c>
      <c r="AY593" s="176" t="s">
        <v>115</v>
      </c>
    </row>
    <row r="594" spans="2:65" s="1" customFormat="1" ht="16.5" customHeight="1">
      <c r="B594" s="143"/>
      <c r="C594" s="144" t="s">
        <v>709</v>
      </c>
      <c r="D594" s="144" t="s">
        <v>118</v>
      </c>
      <c r="E594" s="145" t="s">
        <v>710</v>
      </c>
      <c r="F594" s="146" t="s">
        <v>711</v>
      </c>
      <c r="G594" s="147" t="s">
        <v>190</v>
      </c>
      <c r="H594" s="148">
        <v>49.353000000000002</v>
      </c>
      <c r="I594" s="149"/>
      <c r="J594" s="150">
        <f>ROUND(I594*H594,2)</f>
        <v>0</v>
      </c>
      <c r="K594" s="146" t="s">
        <v>122</v>
      </c>
      <c r="L594" s="32"/>
      <c r="M594" s="151" t="s">
        <v>3</v>
      </c>
      <c r="N594" s="152" t="s">
        <v>43</v>
      </c>
      <c r="O594" s="52"/>
      <c r="P594" s="153">
        <f>O594*H594</f>
        <v>0</v>
      </c>
      <c r="Q594" s="153">
        <v>2.9999999999999997E-4</v>
      </c>
      <c r="R594" s="153">
        <f>Q594*H594</f>
        <v>1.4805899999999999E-2</v>
      </c>
      <c r="S594" s="153">
        <v>0</v>
      </c>
      <c r="T594" s="154">
        <f>S594*H594</f>
        <v>0</v>
      </c>
      <c r="AR594" s="155" t="s">
        <v>290</v>
      </c>
      <c r="AT594" s="155" t="s">
        <v>118</v>
      </c>
      <c r="AU594" s="155" t="s">
        <v>82</v>
      </c>
      <c r="AY594" s="17" t="s">
        <v>115</v>
      </c>
      <c r="BE594" s="156">
        <f>IF(N594="základní",J594,0)</f>
        <v>0</v>
      </c>
      <c r="BF594" s="156">
        <f>IF(N594="snížená",J594,0)</f>
        <v>0</v>
      </c>
      <c r="BG594" s="156">
        <f>IF(N594="zákl. přenesená",J594,0)</f>
        <v>0</v>
      </c>
      <c r="BH594" s="156">
        <f>IF(N594="sníž. přenesená",J594,0)</f>
        <v>0</v>
      </c>
      <c r="BI594" s="156">
        <f>IF(N594="nulová",J594,0)</f>
        <v>0</v>
      </c>
      <c r="BJ594" s="17" t="s">
        <v>80</v>
      </c>
      <c r="BK594" s="156">
        <f>ROUND(I594*H594,2)</f>
        <v>0</v>
      </c>
      <c r="BL594" s="17" t="s">
        <v>290</v>
      </c>
      <c r="BM594" s="155" t="s">
        <v>712</v>
      </c>
    </row>
    <row r="595" spans="2:65" s="1" customFormat="1">
      <c r="B595" s="32"/>
      <c r="D595" s="157" t="s">
        <v>125</v>
      </c>
      <c r="F595" s="158" t="s">
        <v>713</v>
      </c>
      <c r="I595" s="88"/>
      <c r="L595" s="32"/>
      <c r="M595" s="159"/>
      <c r="N595" s="52"/>
      <c r="O595" s="52"/>
      <c r="P595" s="52"/>
      <c r="Q595" s="52"/>
      <c r="R595" s="52"/>
      <c r="S595" s="52"/>
      <c r="T595" s="53"/>
      <c r="AT595" s="17" t="s">
        <v>125</v>
      </c>
      <c r="AU595" s="17" t="s">
        <v>82</v>
      </c>
    </row>
    <row r="596" spans="2:65" s="12" customFormat="1">
      <c r="B596" s="160"/>
      <c r="D596" s="157" t="s">
        <v>126</v>
      </c>
      <c r="E596" s="161" t="s">
        <v>3</v>
      </c>
      <c r="F596" s="162" t="s">
        <v>193</v>
      </c>
      <c r="H596" s="161" t="s">
        <v>3</v>
      </c>
      <c r="I596" s="163"/>
      <c r="L596" s="160"/>
      <c r="M596" s="164"/>
      <c r="N596" s="165"/>
      <c r="O596" s="165"/>
      <c r="P596" s="165"/>
      <c r="Q596" s="165"/>
      <c r="R596" s="165"/>
      <c r="S596" s="165"/>
      <c r="T596" s="166"/>
      <c r="AT596" s="161" t="s">
        <v>126</v>
      </c>
      <c r="AU596" s="161" t="s">
        <v>82</v>
      </c>
      <c r="AV596" s="12" t="s">
        <v>80</v>
      </c>
      <c r="AW596" s="12" t="s">
        <v>33</v>
      </c>
      <c r="AX596" s="12" t="s">
        <v>72</v>
      </c>
      <c r="AY596" s="161" t="s">
        <v>115</v>
      </c>
    </row>
    <row r="597" spans="2:65" s="12" customFormat="1">
      <c r="B597" s="160"/>
      <c r="D597" s="157" t="s">
        <v>126</v>
      </c>
      <c r="E597" s="161" t="s">
        <v>3</v>
      </c>
      <c r="F597" s="162" t="s">
        <v>681</v>
      </c>
      <c r="H597" s="161" t="s">
        <v>3</v>
      </c>
      <c r="I597" s="163"/>
      <c r="L597" s="160"/>
      <c r="M597" s="164"/>
      <c r="N597" s="165"/>
      <c r="O597" s="165"/>
      <c r="P597" s="165"/>
      <c r="Q597" s="165"/>
      <c r="R597" s="165"/>
      <c r="S597" s="165"/>
      <c r="T597" s="166"/>
      <c r="AT597" s="161" t="s">
        <v>126</v>
      </c>
      <c r="AU597" s="161" t="s">
        <v>82</v>
      </c>
      <c r="AV597" s="12" t="s">
        <v>80</v>
      </c>
      <c r="AW597" s="12" t="s">
        <v>33</v>
      </c>
      <c r="AX597" s="12" t="s">
        <v>72</v>
      </c>
      <c r="AY597" s="161" t="s">
        <v>115</v>
      </c>
    </row>
    <row r="598" spans="2:65" s="13" customFormat="1">
      <c r="B598" s="167"/>
      <c r="D598" s="157" t="s">
        <v>126</v>
      </c>
      <c r="E598" s="168" t="s">
        <v>3</v>
      </c>
      <c r="F598" s="169" t="s">
        <v>198</v>
      </c>
      <c r="H598" s="170">
        <v>18.263000000000002</v>
      </c>
      <c r="I598" s="171"/>
      <c r="L598" s="167"/>
      <c r="M598" s="172"/>
      <c r="N598" s="173"/>
      <c r="O598" s="173"/>
      <c r="P598" s="173"/>
      <c r="Q598" s="173"/>
      <c r="R598" s="173"/>
      <c r="S598" s="173"/>
      <c r="T598" s="174"/>
      <c r="AT598" s="168" t="s">
        <v>126</v>
      </c>
      <c r="AU598" s="168" t="s">
        <v>82</v>
      </c>
      <c r="AV598" s="13" t="s">
        <v>82</v>
      </c>
      <c r="AW598" s="13" t="s">
        <v>33</v>
      </c>
      <c r="AX598" s="13" t="s">
        <v>72</v>
      </c>
      <c r="AY598" s="168" t="s">
        <v>115</v>
      </c>
    </row>
    <row r="599" spans="2:65" s="13" customFormat="1">
      <c r="B599" s="167"/>
      <c r="D599" s="157" t="s">
        <v>126</v>
      </c>
      <c r="E599" s="168" t="s">
        <v>3</v>
      </c>
      <c r="F599" s="169" t="s">
        <v>199</v>
      </c>
      <c r="H599" s="170">
        <v>23.54</v>
      </c>
      <c r="I599" s="171"/>
      <c r="L599" s="167"/>
      <c r="M599" s="172"/>
      <c r="N599" s="173"/>
      <c r="O599" s="173"/>
      <c r="P599" s="173"/>
      <c r="Q599" s="173"/>
      <c r="R599" s="173"/>
      <c r="S599" s="173"/>
      <c r="T599" s="174"/>
      <c r="AT599" s="168" t="s">
        <v>126</v>
      </c>
      <c r="AU599" s="168" t="s">
        <v>82</v>
      </c>
      <c r="AV599" s="13" t="s">
        <v>82</v>
      </c>
      <c r="AW599" s="13" t="s">
        <v>33</v>
      </c>
      <c r="AX599" s="13" t="s">
        <v>72</v>
      </c>
      <c r="AY599" s="168" t="s">
        <v>115</v>
      </c>
    </row>
    <row r="600" spans="2:65" s="13" customFormat="1">
      <c r="B600" s="167"/>
      <c r="D600" s="157" t="s">
        <v>126</v>
      </c>
      <c r="E600" s="168" t="s">
        <v>3</v>
      </c>
      <c r="F600" s="169" t="s">
        <v>200</v>
      </c>
      <c r="H600" s="170">
        <v>7.55</v>
      </c>
      <c r="I600" s="171"/>
      <c r="L600" s="167"/>
      <c r="M600" s="172"/>
      <c r="N600" s="173"/>
      <c r="O600" s="173"/>
      <c r="P600" s="173"/>
      <c r="Q600" s="173"/>
      <c r="R600" s="173"/>
      <c r="S600" s="173"/>
      <c r="T600" s="174"/>
      <c r="AT600" s="168" t="s">
        <v>126</v>
      </c>
      <c r="AU600" s="168" t="s">
        <v>82</v>
      </c>
      <c r="AV600" s="13" t="s">
        <v>82</v>
      </c>
      <c r="AW600" s="13" t="s">
        <v>33</v>
      </c>
      <c r="AX600" s="13" t="s">
        <v>72</v>
      </c>
      <c r="AY600" s="168" t="s">
        <v>115</v>
      </c>
    </row>
    <row r="601" spans="2:65" s="14" customFormat="1">
      <c r="B601" s="175"/>
      <c r="D601" s="157" t="s">
        <v>126</v>
      </c>
      <c r="E601" s="176" t="s">
        <v>3</v>
      </c>
      <c r="F601" s="177" t="s">
        <v>128</v>
      </c>
      <c r="H601" s="178">
        <v>49.353000000000002</v>
      </c>
      <c r="I601" s="179"/>
      <c r="L601" s="175"/>
      <c r="M601" s="180"/>
      <c r="N601" s="181"/>
      <c r="O601" s="181"/>
      <c r="P601" s="181"/>
      <c r="Q601" s="181"/>
      <c r="R601" s="181"/>
      <c r="S601" s="181"/>
      <c r="T601" s="182"/>
      <c r="AT601" s="176" t="s">
        <v>126</v>
      </c>
      <c r="AU601" s="176" t="s">
        <v>82</v>
      </c>
      <c r="AV601" s="14" t="s">
        <v>129</v>
      </c>
      <c r="AW601" s="14" t="s">
        <v>33</v>
      </c>
      <c r="AX601" s="14" t="s">
        <v>80</v>
      </c>
      <c r="AY601" s="176" t="s">
        <v>115</v>
      </c>
    </row>
    <row r="602" spans="2:65" s="1" customFormat="1" ht="16.5" customHeight="1">
      <c r="B602" s="143"/>
      <c r="C602" s="144" t="s">
        <v>714</v>
      </c>
      <c r="D602" s="144" t="s">
        <v>118</v>
      </c>
      <c r="E602" s="145" t="s">
        <v>715</v>
      </c>
      <c r="F602" s="146" t="s">
        <v>716</v>
      </c>
      <c r="G602" s="147" t="s">
        <v>660</v>
      </c>
      <c r="H602" s="148">
        <v>50</v>
      </c>
      <c r="I602" s="149"/>
      <c r="J602" s="150">
        <f>ROUND(I602*H602,2)</f>
        <v>0</v>
      </c>
      <c r="K602" s="146" t="s">
        <v>122</v>
      </c>
      <c r="L602" s="32"/>
      <c r="M602" s="151" t="s">
        <v>3</v>
      </c>
      <c r="N602" s="152" t="s">
        <v>43</v>
      </c>
      <c r="O602" s="52"/>
      <c r="P602" s="153">
        <f>O602*H602</f>
        <v>0</v>
      </c>
      <c r="Q602" s="153">
        <v>0</v>
      </c>
      <c r="R602" s="153">
        <f>Q602*H602</f>
        <v>0</v>
      </c>
      <c r="S602" s="153">
        <v>0</v>
      </c>
      <c r="T602" s="154">
        <f>S602*H602</f>
        <v>0</v>
      </c>
      <c r="AR602" s="155" t="s">
        <v>290</v>
      </c>
      <c r="AT602" s="155" t="s">
        <v>118</v>
      </c>
      <c r="AU602" s="155" t="s">
        <v>82</v>
      </c>
      <c r="AY602" s="17" t="s">
        <v>115</v>
      </c>
      <c r="BE602" s="156">
        <f>IF(N602="základní",J602,0)</f>
        <v>0</v>
      </c>
      <c r="BF602" s="156">
        <f>IF(N602="snížená",J602,0)</f>
        <v>0</v>
      </c>
      <c r="BG602" s="156">
        <f>IF(N602="zákl. přenesená",J602,0)</f>
        <v>0</v>
      </c>
      <c r="BH602" s="156">
        <f>IF(N602="sníž. přenesená",J602,0)</f>
        <v>0</v>
      </c>
      <c r="BI602" s="156">
        <f>IF(N602="nulová",J602,0)</f>
        <v>0</v>
      </c>
      <c r="BJ602" s="17" t="s">
        <v>80</v>
      </c>
      <c r="BK602" s="156">
        <f>ROUND(I602*H602,2)</f>
        <v>0</v>
      </c>
      <c r="BL602" s="17" t="s">
        <v>290</v>
      </c>
      <c r="BM602" s="155" t="s">
        <v>717</v>
      </c>
    </row>
    <row r="603" spans="2:65" s="1" customFormat="1">
      <c r="B603" s="32"/>
      <c r="D603" s="157" t="s">
        <v>125</v>
      </c>
      <c r="F603" s="158" t="s">
        <v>718</v>
      </c>
      <c r="I603" s="88"/>
      <c r="L603" s="32"/>
      <c r="M603" s="159"/>
      <c r="N603" s="52"/>
      <c r="O603" s="52"/>
      <c r="P603" s="52"/>
      <c r="Q603" s="52"/>
      <c r="R603" s="52"/>
      <c r="S603" s="52"/>
      <c r="T603" s="53"/>
      <c r="AT603" s="17" t="s">
        <v>125</v>
      </c>
      <c r="AU603" s="17" t="s">
        <v>82</v>
      </c>
    </row>
    <row r="604" spans="2:65" s="13" customFormat="1">
      <c r="B604" s="167"/>
      <c r="D604" s="157" t="s">
        <v>126</v>
      </c>
      <c r="E604" s="168" t="s">
        <v>3</v>
      </c>
      <c r="F604" s="169" t="s">
        <v>505</v>
      </c>
      <c r="H604" s="170">
        <v>50</v>
      </c>
      <c r="I604" s="171"/>
      <c r="L604" s="167"/>
      <c r="M604" s="172"/>
      <c r="N604" s="173"/>
      <c r="O604" s="173"/>
      <c r="P604" s="173"/>
      <c r="Q604" s="173"/>
      <c r="R604" s="173"/>
      <c r="S604" s="173"/>
      <c r="T604" s="174"/>
      <c r="AT604" s="168" t="s">
        <v>126</v>
      </c>
      <c r="AU604" s="168" t="s">
        <v>82</v>
      </c>
      <c r="AV604" s="13" t="s">
        <v>82</v>
      </c>
      <c r="AW604" s="13" t="s">
        <v>33</v>
      </c>
      <c r="AX604" s="13" t="s">
        <v>72</v>
      </c>
      <c r="AY604" s="168" t="s">
        <v>115</v>
      </c>
    </row>
    <row r="605" spans="2:65" s="14" customFormat="1">
      <c r="B605" s="175"/>
      <c r="D605" s="157" t="s">
        <v>126</v>
      </c>
      <c r="E605" s="176" t="s">
        <v>3</v>
      </c>
      <c r="F605" s="177" t="s">
        <v>128</v>
      </c>
      <c r="H605" s="178">
        <v>50</v>
      </c>
      <c r="I605" s="179"/>
      <c r="L605" s="175"/>
      <c r="M605" s="180"/>
      <c r="N605" s="181"/>
      <c r="O605" s="181"/>
      <c r="P605" s="181"/>
      <c r="Q605" s="181"/>
      <c r="R605" s="181"/>
      <c r="S605" s="181"/>
      <c r="T605" s="182"/>
      <c r="AT605" s="176" t="s">
        <v>126</v>
      </c>
      <c r="AU605" s="176" t="s">
        <v>82</v>
      </c>
      <c r="AV605" s="14" t="s">
        <v>129</v>
      </c>
      <c r="AW605" s="14" t="s">
        <v>33</v>
      </c>
      <c r="AX605" s="14" t="s">
        <v>80</v>
      </c>
      <c r="AY605" s="176" t="s">
        <v>115</v>
      </c>
    </row>
    <row r="606" spans="2:65" s="1" customFormat="1" ht="16.5" customHeight="1">
      <c r="B606" s="143"/>
      <c r="C606" s="144" t="s">
        <v>719</v>
      </c>
      <c r="D606" s="144" t="s">
        <v>118</v>
      </c>
      <c r="E606" s="145" t="s">
        <v>720</v>
      </c>
      <c r="F606" s="146" t="s">
        <v>721</v>
      </c>
      <c r="G606" s="147" t="s">
        <v>253</v>
      </c>
      <c r="H606" s="148">
        <v>0.92700000000000005</v>
      </c>
      <c r="I606" s="149"/>
      <c r="J606" s="150">
        <f>ROUND(I606*H606,2)</f>
        <v>0</v>
      </c>
      <c r="K606" s="146" t="s">
        <v>122</v>
      </c>
      <c r="L606" s="32"/>
      <c r="M606" s="151" t="s">
        <v>3</v>
      </c>
      <c r="N606" s="152" t="s">
        <v>43</v>
      </c>
      <c r="O606" s="52"/>
      <c r="P606" s="153">
        <f>O606*H606</f>
        <v>0</v>
      </c>
      <c r="Q606" s="153">
        <v>0</v>
      </c>
      <c r="R606" s="153">
        <f>Q606*H606</f>
        <v>0</v>
      </c>
      <c r="S606" s="153">
        <v>0</v>
      </c>
      <c r="T606" s="154">
        <f>S606*H606</f>
        <v>0</v>
      </c>
      <c r="AR606" s="155" t="s">
        <v>290</v>
      </c>
      <c r="AT606" s="155" t="s">
        <v>118</v>
      </c>
      <c r="AU606" s="155" t="s">
        <v>82</v>
      </c>
      <c r="AY606" s="17" t="s">
        <v>115</v>
      </c>
      <c r="BE606" s="156">
        <f>IF(N606="základní",J606,0)</f>
        <v>0</v>
      </c>
      <c r="BF606" s="156">
        <f>IF(N606="snížená",J606,0)</f>
        <v>0</v>
      </c>
      <c r="BG606" s="156">
        <f>IF(N606="zákl. přenesená",J606,0)</f>
        <v>0</v>
      </c>
      <c r="BH606" s="156">
        <f>IF(N606="sníž. přenesená",J606,0)</f>
        <v>0</v>
      </c>
      <c r="BI606" s="156">
        <f>IF(N606="nulová",J606,0)</f>
        <v>0</v>
      </c>
      <c r="BJ606" s="17" t="s">
        <v>80</v>
      </c>
      <c r="BK606" s="156">
        <f>ROUND(I606*H606,2)</f>
        <v>0</v>
      </c>
      <c r="BL606" s="17" t="s">
        <v>290</v>
      </c>
      <c r="BM606" s="155" t="s">
        <v>722</v>
      </c>
    </row>
    <row r="607" spans="2:65" s="1" customFormat="1" ht="19.5">
      <c r="B607" s="32"/>
      <c r="D607" s="157" t="s">
        <v>125</v>
      </c>
      <c r="F607" s="158" t="s">
        <v>723</v>
      </c>
      <c r="I607" s="88"/>
      <c r="L607" s="32"/>
      <c r="M607" s="159"/>
      <c r="N607" s="52"/>
      <c r="O607" s="52"/>
      <c r="P607" s="52"/>
      <c r="Q607" s="52"/>
      <c r="R607" s="52"/>
      <c r="S607" s="52"/>
      <c r="T607" s="53"/>
      <c r="AT607" s="17" t="s">
        <v>125</v>
      </c>
      <c r="AU607" s="17" t="s">
        <v>82</v>
      </c>
    </row>
    <row r="608" spans="2:65" s="1" customFormat="1" ht="16.5" customHeight="1">
      <c r="B608" s="143"/>
      <c r="C608" s="144" t="s">
        <v>724</v>
      </c>
      <c r="D608" s="144" t="s">
        <v>118</v>
      </c>
      <c r="E608" s="145" t="s">
        <v>725</v>
      </c>
      <c r="F608" s="146" t="s">
        <v>726</v>
      </c>
      <c r="G608" s="147" t="s">
        <v>253</v>
      </c>
      <c r="H608" s="148">
        <v>0.92700000000000005</v>
      </c>
      <c r="I608" s="149"/>
      <c r="J608" s="150">
        <f>ROUND(I608*H608,2)</f>
        <v>0</v>
      </c>
      <c r="K608" s="146" t="s">
        <v>122</v>
      </c>
      <c r="L608" s="32"/>
      <c r="M608" s="151" t="s">
        <v>3</v>
      </c>
      <c r="N608" s="152" t="s">
        <v>43</v>
      </c>
      <c r="O608" s="52"/>
      <c r="P608" s="153">
        <f>O608*H608</f>
        <v>0</v>
      </c>
      <c r="Q608" s="153">
        <v>0</v>
      </c>
      <c r="R608" s="153">
        <f>Q608*H608</f>
        <v>0</v>
      </c>
      <c r="S608" s="153">
        <v>0</v>
      </c>
      <c r="T608" s="154">
        <f>S608*H608</f>
        <v>0</v>
      </c>
      <c r="AR608" s="155" t="s">
        <v>290</v>
      </c>
      <c r="AT608" s="155" t="s">
        <v>118</v>
      </c>
      <c r="AU608" s="155" t="s">
        <v>82</v>
      </c>
      <c r="AY608" s="17" t="s">
        <v>115</v>
      </c>
      <c r="BE608" s="156">
        <f>IF(N608="základní",J608,0)</f>
        <v>0</v>
      </c>
      <c r="BF608" s="156">
        <f>IF(N608="snížená",J608,0)</f>
        <v>0</v>
      </c>
      <c r="BG608" s="156">
        <f>IF(N608="zákl. přenesená",J608,0)</f>
        <v>0</v>
      </c>
      <c r="BH608" s="156">
        <f>IF(N608="sníž. přenesená",J608,0)</f>
        <v>0</v>
      </c>
      <c r="BI608" s="156">
        <f>IF(N608="nulová",J608,0)</f>
        <v>0</v>
      </c>
      <c r="BJ608" s="17" t="s">
        <v>80</v>
      </c>
      <c r="BK608" s="156">
        <f>ROUND(I608*H608,2)</f>
        <v>0</v>
      </c>
      <c r="BL608" s="17" t="s">
        <v>290</v>
      </c>
      <c r="BM608" s="155" t="s">
        <v>727</v>
      </c>
    </row>
    <row r="609" spans="2:65" s="1" customFormat="1" ht="19.5">
      <c r="B609" s="32"/>
      <c r="D609" s="157" t="s">
        <v>125</v>
      </c>
      <c r="F609" s="158" t="s">
        <v>728</v>
      </c>
      <c r="I609" s="88"/>
      <c r="L609" s="32"/>
      <c r="M609" s="159"/>
      <c r="N609" s="52"/>
      <c r="O609" s="52"/>
      <c r="P609" s="52"/>
      <c r="Q609" s="52"/>
      <c r="R609" s="52"/>
      <c r="S609" s="52"/>
      <c r="T609" s="53"/>
      <c r="AT609" s="17" t="s">
        <v>125</v>
      </c>
      <c r="AU609" s="17" t="s">
        <v>82</v>
      </c>
    </row>
    <row r="610" spans="2:65" s="11" customFormat="1" ht="22.9" customHeight="1">
      <c r="B610" s="130"/>
      <c r="D610" s="131" t="s">
        <v>71</v>
      </c>
      <c r="E610" s="141" t="s">
        <v>729</v>
      </c>
      <c r="F610" s="141" t="s">
        <v>730</v>
      </c>
      <c r="I610" s="133"/>
      <c r="J610" s="142">
        <f>BK610</f>
        <v>0</v>
      </c>
      <c r="L610" s="130"/>
      <c r="M610" s="135"/>
      <c r="N610" s="136"/>
      <c r="O610" s="136"/>
      <c r="P610" s="137">
        <f>SUM(P611:P663)</f>
        <v>0</v>
      </c>
      <c r="Q610" s="136"/>
      <c r="R610" s="137">
        <f>SUM(R611:R663)</f>
        <v>3.6252600000000003E-2</v>
      </c>
      <c r="S610" s="136"/>
      <c r="T610" s="138">
        <f>SUM(T611:T663)</f>
        <v>0</v>
      </c>
      <c r="AR610" s="131" t="s">
        <v>82</v>
      </c>
      <c r="AT610" s="139" t="s">
        <v>71</v>
      </c>
      <c r="AU610" s="139" t="s">
        <v>80</v>
      </c>
      <c r="AY610" s="131" t="s">
        <v>115</v>
      </c>
      <c r="BK610" s="140">
        <f>SUM(BK611:BK663)</f>
        <v>0</v>
      </c>
    </row>
    <row r="611" spans="2:65" s="1" customFormat="1" ht="16.5" customHeight="1">
      <c r="B611" s="143"/>
      <c r="C611" s="144" t="s">
        <v>731</v>
      </c>
      <c r="D611" s="144" t="s">
        <v>118</v>
      </c>
      <c r="E611" s="145" t="s">
        <v>732</v>
      </c>
      <c r="F611" s="146" t="s">
        <v>733</v>
      </c>
      <c r="G611" s="147" t="s">
        <v>190</v>
      </c>
      <c r="H611" s="148">
        <v>52.54</v>
      </c>
      <c r="I611" s="149"/>
      <c r="J611" s="150">
        <f>ROUND(I611*H611,2)</f>
        <v>0</v>
      </c>
      <c r="K611" s="146" t="s">
        <v>122</v>
      </c>
      <c r="L611" s="32"/>
      <c r="M611" s="151" t="s">
        <v>3</v>
      </c>
      <c r="N611" s="152" t="s">
        <v>43</v>
      </c>
      <c r="O611" s="52"/>
      <c r="P611" s="153">
        <f>O611*H611</f>
        <v>0</v>
      </c>
      <c r="Q611" s="153">
        <v>6.9999999999999994E-5</v>
      </c>
      <c r="R611" s="153">
        <f>Q611*H611</f>
        <v>3.6777999999999997E-3</v>
      </c>
      <c r="S611" s="153">
        <v>0</v>
      </c>
      <c r="T611" s="154">
        <f>S611*H611</f>
        <v>0</v>
      </c>
      <c r="AR611" s="155" t="s">
        <v>290</v>
      </c>
      <c r="AT611" s="155" t="s">
        <v>118</v>
      </c>
      <c r="AU611" s="155" t="s">
        <v>82</v>
      </c>
      <c r="AY611" s="17" t="s">
        <v>115</v>
      </c>
      <c r="BE611" s="156">
        <f>IF(N611="základní",J611,0)</f>
        <v>0</v>
      </c>
      <c r="BF611" s="156">
        <f>IF(N611="snížená",J611,0)</f>
        <v>0</v>
      </c>
      <c r="BG611" s="156">
        <f>IF(N611="zákl. přenesená",J611,0)</f>
        <v>0</v>
      </c>
      <c r="BH611" s="156">
        <f>IF(N611="sníž. přenesená",J611,0)</f>
        <v>0</v>
      </c>
      <c r="BI611" s="156">
        <f>IF(N611="nulová",J611,0)</f>
        <v>0</v>
      </c>
      <c r="BJ611" s="17" t="s">
        <v>80</v>
      </c>
      <c r="BK611" s="156">
        <f>ROUND(I611*H611,2)</f>
        <v>0</v>
      </c>
      <c r="BL611" s="17" t="s">
        <v>290</v>
      </c>
      <c r="BM611" s="155" t="s">
        <v>734</v>
      </c>
    </row>
    <row r="612" spans="2:65" s="1" customFormat="1">
      <c r="B612" s="32"/>
      <c r="D612" s="157" t="s">
        <v>125</v>
      </c>
      <c r="F612" s="158" t="s">
        <v>735</v>
      </c>
      <c r="I612" s="88"/>
      <c r="L612" s="32"/>
      <c r="M612" s="159"/>
      <c r="N612" s="52"/>
      <c r="O612" s="52"/>
      <c r="P612" s="52"/>
      <c r="Q612" s="52"/>
      <c r="R612" s="52"/>
      <c r="S612" s="52"/>
      <c r="T612" s="53"/>
      <c r="AT612" s="17" t="s">
        <v>125</v>
      </c>
      <c r="AU612" s="17" t="s">
        <v>82</v>
      </c>
    </row>
    <row r="613" spans="2:65" s="12" customFormat="1">
      <c r="B613" s="160"/>
      <c r="D613" s="157" t="s">
        <v>126</v>
      </c>
      <c r="E613" s="161" t="s">
        <v>3</v>
      </c>
      <c r="F613" s="162" t="s">
        <v>222</v>
      </c>
      <c r="H613" s="161" t="s">
        <v>3</v>
      </c>
      <c r="I613" s="163"/>
      <c r="L613" s="160"/>
      <c r="M613" s="164"/>
      <c r="N613" s="165"/>
      <c r="O613" s="165"/>
      <c r="P613" s="165"/>
      <c r="Q613" s="165"/>
      <c r="R613" s="165"/>
      <c r="S613" s="165"/>
      <c r="T613" s="166"/>
      <c r="AT613" s="161" t="s">
        <v>126</v>
      </c>
      <c r="AU613" s="161" t="s">
        <v>82</v>
      </c>
      <c r="AV613" s="12" t="s">
        <v>80</v>
      </c>
      <c r="AW613" s="12" t="s">
        <v>33</v>
      </c>
      <c r="AX613" s="12" t="s">
        <v>72</v>
      </c>
      <c r="AY613" s="161" t="s">
        <v>115</v>
      </c>
    </row>
    <row r="614" spans="2:65" s="13" customFormat="1">
      <c r="B614" s="167"/>
      <c r="D614" s="157" t="s">
        <v>126</v>
      </c>
      <c r="E614" s="168" t="s">
        <v>3</v>
      </c>
      <c r="F614" s="169" t="s">
        <v>736</v>
      </c>
      <c r="H614" s="170">
        <v>2.54</v>
      </c>
      <c r="I614" s="171"/>
      <c r="L614" s="167"/>
      <c r="M614" s="172"/>
      <c r="N614" s="173"/>
      <c r="O614" s="173"/>
      <c r="P614" s="173"/>
      <c r="Q614" s="173"/>
      <c r="R614" s="173"/>
      <c r="S614" s="173"/>
      <c r="T614" s="174"/>
      <c r="AT614" s="168" t="s">
        <v>126</v>
      </c>
      <c r="AU614" s="168" t="s">
        <v>82</v>
      </c>
      <c r="AV614" s="13" t="s">
        <v>82</v>
      </c>
      <c r="AW614" s="13" t="s">
        <v>33</v>
      </c>
      <c r="AX614" s="13" t="s">
        <v>72</v>
      </c>
      <c r="AY614" s="168" t="s">
        <v>115</v>
      </c>
    </row>
    <row r="615" spans="2:65" s="13" customFormat="1">
      <c r="B615" s="167"/>
      <c r="D615" s="157" t="s">
        <v>126</v>
      </c>
      <c r="E615" s="168" t="s">
        <v>3</v>
      </c>
      <c r="F615" s="169" t="s">
        <v>737</v>
      </c>
      <c r="H615" s="170">
        <v>50</v>
      </c>
      <c r="I615" s="171"/>
      <c r="L615" s="167"/>
      <c r="M615" s="172"/>
      <c r="N615" s="173"/>
      <c r="O615" s="173"/>
      <c r="P615" s="173"/>
      <c r="Q615" s="173"/>
      <c r="R615" s="173"/>
      <c r="S615" s="173"/>
      <c r="T615" s="174"/>
      <c r="AT615" s="168" t="s">
        <v>126</v>
      </c>
      <c r="AU615" s="168" t="s">
        <v>82</v>
      </c>
      <c r="AV615" s="13" t="s">
        <v>82</v>
      </c>
      <c r="AW615" s="13" t="s">
        <v>33</v>
      </c>
      <c r="AX615" s="13" t="s">
        <v>72</v>
      </c>
      <c r="AY615" s="168" t="s">
        <v>115</v>
      </c>
    </row>
    <row r="616" spans="2:65" s="14" customFormat="1">
      <c r="B616" s="175"/>
      <c r="D616" s="157" t="s">
        <v>126</v>
      </c>
      <c r="E616" s="176" t="s">
        <v>3</v>
      </c>
      <c r="F616" s="177" t="s">
        <v>128</v>
      </c>
      <c r="H616" s="178">
        <v>52.54</v>
      </c>
      <c r="I616" s="179"/>
      <c r="L616" s="175"/>
      <c r="M616" s="180"/>
      <c r="N616" s="181"/>
      <c r="O616" s="181"/>
      <c r="P616" s="181"/>
      <c r="Q616" s="181"/>
      <c r="R616" s="181"/>
      <c r="S616" s="181"/>
      <c r="T616" s="182"/>
      <c r="AT616" s="176" t="s">
        <v>126</v>
      </c>
      <c r="AU616" s="176" t="s">
        <v>82</v>
      </c>
      <c r="AV616" s="14" t="s">
        <v>129</v>
      </c>
      <c r="AW616" s="14" t="s">
        <v>33</v>
      </c>
      <c r="AX616" s="14" t="s">
        <v>80</v>
      </c>
      <c r="AY616" s="176" t="s">
        <v>115</v>
      </c>
    </row>
    <row r="617" spans="2:65" s="1" customFormat="1" ht="16.5" customHeight="1">
      <c r="B617" s="143"/>
      <c r="C617" s="144" t="s">
        <v>738</v>
      </c>
      <c r="D617" s="144" t="s">
        <v>118</v>
      </c>
      <c r="E617" s="145" t="s">
        <v>739</v>
      </c>
      <c r="F617" s="146" t="s">
        <v>740</v>
      </c>
      <c r="G617" s="147" t="s">
        <v>190</v>
      </c>
      <c r="H617" s="148">
        <v>52.54</v>
      </c>
      <c r="I617" s="149"/>
      <c r="J617" s="150">
        <f>ROUND(I617*H617,2)</f>
        <v>0</v>
      </c>
      <c r="K617" s="146" t="s">
        <v>122</v>
      </c>
      <c r="L617" s="32"/>
      <c r="M617" s="151" t="s">
        <v>3</v>
      </c>
      <c r="N617" s="152" t="s">
        <v>43</v>
      </c>
      <c r="O617" s="52"/>
      <c r="P617" s="153">
        <f>O617*H617</f>
        <v>0</v>
      </c>
      <c r="Q617" s="153">
        <v>6.9999999999999994E-5</v>
      </c>
      <c r="R617" s="153">
        <f>Q617*H617</f>
        <v>3.6777999999999997E-3</v>
      </c>
      <c r="S617" s="153">
        <v>0</v>
      </c>
      <c r="T617" s="154">
        <f>S617*H617</f>
        <v>0</v>
      </c>
      <c r="AR617" s="155" t="s">
        <v>290</v>
      </c>
      <c r="AT617" s="155" t="s">
        <v>118</v>
      </c>
      <c r="AU617" s="155" t="s">
        <v>82</v>
      </c>
      <c r="AY617" s="17" t="s">
        <v>115</v>
      </c>
      <c r="BE617" s="156">
        <f>IF(N617="základní",J617,0)</f>
        <v>0</v>
      </c>
      <c r="BF617" s="156">
        <f>IF(N617="snížená",J617,0)</f>
        <v>0</v>
      </c>
      <c r="BG617" s="156">
        <f>IF(N617="zákl. přenesená",J617,0)</f>
        <v>0</v>
      </c>
      <c r="BH617" s="156">
        <f>IF(N617="sníž. přenesená",J617,0)</f>
        <v>0</v>
      </c>
      <c r="BI617" s="156">
        <f>IF(N617="nulová",J617,0)</f>
        <v>0</v>
      </c>
      <c r="BJ617" s="17" t="s">
        <v>80</v>
      </c>
      <c r="BK617" s="156">
        <f>ROUND(I617*H617,2)</f>
        <v>0</v>
      </c>
      <c r="BL617" s="17" t="s">
        <v>290</v>
      </c>
      <c r="BM617" s="155" t="s">
        <v>741</v>
      </c>
    </row>
    <row r="618" spans="2:65" s="1" customFormat="1">
      <c r="B618" s="32"/>
      <c r="D618" s="157" t="s">
        <v>125</v>
      </c>
      <c r="F618" s="158" t="s">
        <v>742</v>
      </c>
      <c r="I618" s="88"/>
      <c r="L618" s="32"/>
      <c r="M618" s="159"/>
      <c r="N618" s="52"/>
      <c r="O618" s="52"/>
      <c r="P618" s="52"/>
      <c r="Q618" s="52"/>
      <c r="R618" s="52"/>
      <c r="S618" s="52"/>
      <c r="T618" s="53"/>
      <c r="AT618" s="17" t="s">
        <v>125</v>
      </c>
      <c r="AU618" s="17" t="s">
        <v>82</v>
      </c>
    </row>
    <row r="619" spans="2:65" s="12" customFormat="1">
      <c r="B619" s="160"/>
      <c r="D619" s="157" t="s">
        <v>126</v>
      </c>
      <c r="E619" s="161" t="s">
        <v>3</v>
      </c>
      <c r="F619" s="162" t="s">
        <v>222</v>
      </c>
      <c r="H619" s="161" t="s">
        <v>3</v>
      </c>
      <c r="I619" s="163"/>
      <c r="L619" s="160"/>
      <c r="M619" s="164"/>
      <c r="N619" s="165"/>
      <c r="O619" s="165"/>
      <c r="P619" s="165"/>
      <c r="Q619" s="165"/>
      <c r="R619" s="165"/>
      <c r="S619" s="165"/>
      <c r="T619" s="166"/>
      <c r="AT619" s="161" t="s">
        <v>126</v>
      </c>
      <c r="AU619" s="161" t="s">
        <v>82</v>
      </c>
      <c r="AV619" s="12" t="s">
        <v>80</v>
      </c>
      <c r="AW619" s="12" t="s">
        <v>33</v>
      </c>
      <c r="AX619" s="12" t="s">
        <v>72</v>
      </c>
      <c r="AY619" s="161" t="s">
        <v>115</v>
      </c>
    </row>
    <row r="620" spans="2:65" s="13" customFormat="1">
      <c r="B620" s="167"/>
      <c r="D620" s="157" t="s">
        <v>126</v>
      </c>
      <c r="E620" s="168" t="s">
        <v>3</v>
      </c>
      <c r="F620" s="169" t="s">
        <v>736</v>
      </c>
      <c r="H620" s="170">
        <v>2.54</v>
      </c>
      <c r="I620" s="171"/>
      <c r="L620" s="167"/>
      <c r="M620" s="172"/>
      <c r="N620" s="173"/>
      <c r="O620" s="173"/>
      <c r="P620" s="173"/>
      <c r="Q620" s="173"/>
      <c r="R620" s="173"/>
      <c r="S620" s="173"/>
      <c r="T620" s="174"/>
      <c r="AT620" s="168" t="s">
        <v>126</v>
      </c>
      <c r="AU620" s="168" t="s">
        <v>82</v>
      </c>
      <c r="AV620" s="13" t="s">
        <v>82</v>
      </c>
      <c r="AW620" s="13" t="s">
        <v>33</v>
      </c>
      <c r="AX620" s="13" t="s">
        <v>72</v>
      </c>
      <c r="AY620" s="168" t="s">
        <v>115</v>
      </c>
    </row>
    <row r="621" spans="2:65" s="13" customFormat="1">
      <c r="B621" s="167"/>
      <c r="D621" s="157" t="s">
        <v>126</v>
      </c>
      <c r="E621" s="168" t="s">
        <v>3</v>
      </c>
      <c r="F621" s="169" t="s">
        <v>737</v>
      </c>
      <c r="H621" s="170">
        <v>50</v>
      </c>
      <c r="I621" s="171"/>
      <c r="L621" s="167"/>
      <c r="M621" s="172"/>
      <c r="N621" s="173"/>
      <c r="O621" s="173"/>
      <c r="P621" s="173"/>
      <c r="Q621" s="173"/>
      <c r="R621" s="173"/>
      <c r="S621" s="173"/>
      <c r="T621" s="174"/>
      <c r="AT621" s="168" t="s">
        <v>126</v>
      </c>
      <c r="AU621" s="168" t="s">
        <v>82</v>
      </c>
      <c r="AV621" s="13" t="s">
        <v>82</v>
      </c>
      <c r="AW621" s="13" t="s">
        <v>33</v>
      </c>
      <c r="AX621" s="13" t="s">
        <v>72</v>
      </c>
      <c r="AY621" s="168" t="s">
        <v>115</v>
      </c>
    </row>
    <row r="622" spans="2:65" s="14" customFormat="1">
      <c r="B622" s="175"/>
      <c r="D622" s="157" t="s">
        <v>126</v>
      </c>
      <c r="E622" s="176" t="s">
        <v>3</v>
      </c>
      <c r="F622" s="177" t="s">
        <v>128</v>
      </c>
      <c r="H622" s="178">
        <v>52.54</v>
      </c>
      <c r="I622" s="179"/>
      <c r="L622" s="175"/>
      <c r="M622" s="180"/>
      <c r="N622" s="181"/>
      <c r="O622" s="181"/>
      <c r="P622" s="181"/>
      <c r="Q622" s="181"/>
      <c r="R622" s="181"/>
      <c r="S622" s="181"/>
      <c r="T622" s="182"/>
      <c r="AT622" s="176" t="s">
        <v>126</v>
      </c>
      <c r="AU622" s="176" t="s">
        <v>82</v>
      </c>
      <c r="AV622" s="14" t="s">
        <v>129</v>
      </c>
      <c r="AW622" s="14" t="s">
        <v>33</v>
      </c>
      <c r="AX622" s="14" t="s">
        <v>80</v>
      </c>
      <c r="AY622" s="176" t="s">
        <v>115</v>
      </c>
    </row>
    <row r="623" spans="2:65" s="1" customFormat="1" ht="16.5" customHeight="1">
      <c r="B623" s="143"/>
      <c r="C623" s="144" t="s">
        <v>743</v>
      </c>
      <c r="D623" s="144" t="s">
        <v>118</v>
      </c>
      <c r="E623" s="145" t="s">
        <v>744</v>
      </c>
      <c r="F623" s="146" t="s">
        <v>745</v>
      </c>
      <c r="G623" s="147" t="s">
        <v>190</v>
      </c>
      <c r="H623" s="148">
        <v>52.54</v>
      </c>
      <c r="I623" s="149"/>
      <c r="J623" s="150">
        <f>ROUND(I623*H623,2)</f>
        <v>0</v>
      </c>
      <c r="K623" s="146" t="s">
        <v>122</v>
      </c>
      <c r="L623" s="32"/>
      <c r="M623" s="151" t="s">
        <v>3</v>
      </c>
      <c r="N623" s="152" t="s">
        <v>43</v>
      </c>
      <c r="O623" s="52"/>
      <c r="P623" s="153">
        <f>O623*H623</f>
        <v>0</v>
      </c>
      <c r="Q623" s="153">
        <v>0</v>
      </c>
      <c r="R623" s="153">
        <f>Q623*H623</f>
        <v>0</v>
      </c>
      <c r="S623" s="153">
        <v>0</v>
      </c>
      <c r="T623" s="154">
        <f>S623*H623</f>
        <v>0</v>
      </c>
      <c r="AR623" s="155" t="s">
        <v>290</v>
      </c>
      <c r="AT623" s="155" t="s">
        <v>118</v>
      </c>
      <c r="AU623" s="155" t="s">
        <v>82</v>
      </c>
      <c r="AY623" s="17" t="s">
        <v>115</v>
      </c>
      <c r="BE623" s="156">
        <f>IF(N623="základní",J623,0)</f>
        <v>0</v>
      </c>
      <c r="BF623" s="156">
        <f>IF(N623="snížená",J623,0)</f>
        <v>0</v>
      </c>
      <c r="BG623" s="156">
        <f>IF(N623="zákl. přenesená",J623,0)</f>
        <v>0</v>
      </c>
      <c r="BH623" s="156">
        <f>IF(N623="sníž. přenesená",J623,0)</f>
        <v>0</v>
      </c>
      <c r="BI623" s="156">
        <f>IF(N623="nulová",J623,0)</f>
        <v>0</v>
      </c>
      <c r="BJ623" s="17" t="s">
        <v>80</v>
      </c>
      <c r="BK623" s="156">
        <f>ROUND(I623*H623,2)</f>
        <v>0</v>
      </c>
      <c r="BL623" s="17" t="s">
        <v>290</v>
      </c>
      <c r="BM623" s="155" t="s">
        <v>746</v>
      </c>
    </row>
    <row r="624" spans="2:65" s="1" customFormat="1">
      <c r="B624" s="32"/>
      <c r="D624" s="157" t="s">
        <v>125</v>
      </c>
      <c r="F624" s="158" t="s">
        <v>747</v>
      </c>
      <c r="I624" s="88"/>
      <c r="L624" s="32"/>
      <c r="M624" s="159"/>
      <c r="N624" s="52"/>
      <c r="O624" s="52"/>
      <c r="P624" s="52"/>
      <c r="Q624" s="52"/>
      <c r="R624" s="52"/>
      <c r="S624" s="52"/>
      <c r="T624" s="53"/>
      <c r="AT624" s="17" t="s">
        <v>125</v>
      </c>
      <c r="AU624" s="17" t="s">
        <v>82</v>
      </c>
    </row>
    <row r="625" spans="2:65" s="12" customFormat="1">
      <c r="B625" s="160"/>
      <c r="D625" s="157" t="s">
        <v>126</v>
      </c>
      <c r="E625" s="161" t="s">
        <v>3</v>
      </c>
      <c r="F625" s="162" t="s">
        <v>222</v>
      </c>
      <c r="H625" s="161" t="s">
        <v>3</v>
      </c>
      <c r="I625" s="163"/>
      <c r="L625" s="160"/>
      <c r="M625" s="164"/>
      <c r="N625" s="165"/>
      <c r="O625" s="165"/>
      <c r="P625" s="165"/>
      <c r="Q625" s="165"/>
      <c r="R625" s="165"/>
      <c r="S625" s="165"/>
      <c r="T625" s="166"/>
      <c r="AT625" s="161" t="s">
        <v>126</v>
      </c>
      <c r="AU625" s="161" t="s">
        <v>82</v>
      </c>
      <c r="AV625" s="12" t="s">
        <v>80</v>
      </c>
      <c r="AW625" s="12" t="s">
        <v>33</v>
      </c>
      <c r="AX625" s="12" t="s">
        <v>72</v>
      </c>
      <c r="AY625" s="161" t="s">
        <v>115</v>
      </c>
    </row>
    <row r="626" spans="2:65" s="13" customFormat="1">
      <c r="B626" s="167"/>
      <c r="D626" s="157" t="s">
        <v>126</v>
      </c>
      <c r="E626" s="168" t="s">
        <v>3</v>
      </c>
      <c r="F626" s="169" t="s">
        <v>736</v>
      </c>
      <c r="H626" s="170">
        <v>2.54</v>
      </c>
      <c r="I626" s="171"/>
      <c r="L626" s="167"/>
      <c r="M626" s="172"/>
      <c r="N626" s="173"/>
      <c r="O626" s="173"/>
      <c r="P626" s="173"/>
      <c r="Q626" s="173"/>
      <c r="R626" s="173"/>
      <c r="S626" s="173"/>
      <c r="T626" s="174"/>
      <c r="AT626" s="168" t="s">
        <v>126</v>
      </c>
      <c r="AU626" s="168" t="s">
        <v>82</v>
      </c>
      <c r="AV626" s="13" t="s">
        <v>82</v>
      </c>
      <c r="AW626" s="13" t="s">
        <v>33</v>
      </c>
      <c r="AX626" s="13" t="s">
        <v>72</v>
      </c>
      <c r="AY626" s="168" t="s">
        <v>115</v>
      </c>
    </row>
    <row r="627" spans="2:65" s="13" customFormat="1">
      <c r="B627" s="167"/>
      <c r="D627" s="157" t="s">
        <v>126</v>
      </c>
      <c r="E627" s="168" t="s">
        <v>3</v>
      </c>
      <c r="F627" s="169" t="s">
        <v>737</v>
      </c>
      <c r="H627" s="170">
        <v>50</v>
      </c>
      <c r="I627" s="171"/>
      <c r="L627" s="167"/>
      <c r="M627" s="172"/>
      <c r="N627" s="173"/>
      <c r="O627" s="173"/>
      <c r="P627" s="173"/>
      <c r="Q627" s="173"/>
      <c r="R627" s="173"/>
      <c r="S627" s="173"/>
      <c r="T627" s="174"/>
      <c r="AT627" s="168" t="s">
        <v>126</v>
      </c>
      <c r="AU627" s="168" t="s">
        <v>82</v>
      </c>
      <c r="AV627" s="13" t="s">
        <v>82</v>
      </c>
      <c r="AW627" s="13" t="s">
        <v>33</v>
      </c>
      <c r="AX627" s="13" t="s">
        <v>72</v>
      </c>
      <c r="AY627" s="168" t="s">
        <v>115</v>
      </c>
    </row>
    <row r="628" spans="2:65" s="14" customFormat="1">
      <c r="B628" s="175"/>
      <c r="D628" s="157" t="s">
        <v>126</v>
      </c>
      <c r="E628" s="176" t="s">
        <v>3</v>
      </c>
      <c r="F628" s="177" t="s">
        <v>128</v>
      </c>
      <c r="H628" s="178">
        <v>52.54</v>
      </c>
      <c r="I628" s="179"/>
      <c r="L628" s="175"/>
      <c r="M628" s="180"/>
      <c r="N628" s="181"/>
      <c r="O628" s="181"/>
      <c r="P628" s="181"/>
      <c r="Q628" s="181"/>
      <c r="R628" s="181"/>
      <c r="S628" s="181"/>
      <c r="T628" s="182"/>
      <c r="AT628" s="176" t="s">
        <v>126</v>
      </c>
      <c r="AU628" s="176" t="s">
        <v>82</v>
      </c>
      <c r="AV628" s="14" t="s">
        <v>129</v>
      </c>
      <c r="AW628" s="14" t="s">
        <v>33</v>
      </c>
      <c r="AX628" s="14" t="s">
        <v>80</v>
      </c>
      <c r="AY628" s="176" t="s">
        <v>115</v>
      </c>
    </row>
    <row r="629" spans="2:65" s="1" customFormat="1" ht="16.5" customHeight="1">
      <c r="B629" s="143"/>
      <c r="C629" s="144" t="s">
        <v>748</v>
      </c>
      <c r="D629" s="144" t="s">
        <v>118</v>
      </c>
      <c r="E629" s="145" t="s">
        <v>749</v>
      </c>
      <c r="F629" s="146" t="s">
        <v>750</v>
      </c>
      <c r="G629" s="147" t="s">
        <v>190</v>
      </c>
      <c r="H629" s="148">
        <v>52.54</v>
      </c>
      <c r="I629" s="149"/>
      <c r="J629" s="150">
        <f>ROUND(I629*H629,2)</f>
        <v>0</v>
      </c>
      <c r="K629" s="146" t="s">
        <v>122</v>
      </c>
      <c r="L629" s="32"/>
      <c r="M629" s="151" t="s">
        <v>3</v>
      </c>
      <c r="N629" s="152" t="s">
        <v>43</v>
      </c>
      <c r="O629" s="52"/>
      <c r="P629" s="153">
        <f>O629*H629</f>
        <v>0</v>
      </c>
      <c r="Q629" s="153">
        <v>1.1E-4</v>
      </c>
      <c r="R629" s="153">
        <f>Q629*H629</f>
        <v>5.7794000000000005E-3</v>
      </c>
      <c r="S629" s="153">
        <v>0</v>
      </c>
      <c r="T629" s="154">
        <f>S629*H629</f>
        <v>0</v>
      </c>
      <c r="AR629" s="155" t="s">
        <v>290</v>
      </c>
      <c r="AT629" s="155" t="s">
        <v>118</v>
      </c>
      <c r="AU629" s="155" t="s">
        <v>82</v>
      </c>
      <c r="AY629" s="17" t="s">
        <v>115</v>
      </c>
      <c r="BE629" s="156">
        <f>IF(N629="základní",J629,0)</f>
        <v>0</v>
      </c>
      <c r="BF629" s="156">
        <f>IF(N629="snížená",J629,0)</f>
        <v>0</v>
      </c>
      <c r="BG629" s="156">
        <f>IF(N629="zákl. přenesená",J629,0)</f>
        <v>0</v>
      </c>
      <c r="BH629" s="156">
        <f>IF(N629="sníž. přenesená",J629,0)</f>
        <v>0</v>
      </c>
      <c r="BI629" s="156">
        <f>IF(N629="nulová",J629,0)</f>
        <v>0</v>
      </c>
      <c r="BJ629" s="17" t="s">
        <v>80</v>
      </c>
      <c r="BK629" s="156">
        <f>ROUND(I629*H629,2)</f>
        <v>0</v>
      </c>
      <c r="BL629" s="17" t="s">
        <v>290</v>
      </c>
      <c r="BM629" s="155" t="s">
        <v>751</v>
      </c>
    </row>
    <row r="630" spans="2:65" s="1" customFormat="1">
      <c r="B630" s="32"/>
      <c r="D630" s="157" t="s">
        <v>125</v>
      </c>
      <c r="F630" s="158" t="s">
        <v>752</v>
      </c>
      <c r="I630" s="88"/>
      <c r="L630" s="32"/>
      <c r="M630" s="159"/>
      <c r="N630" s="52"/>
      <c r="O630" s="52"/>
      <c r="P630" s="52"/>
      <c r="Q630" s="52"/>
      <c r="R630" s="52"/>
      <c r="S630" s="52"/>
      <c r="T630" s="53"/>
      <c r="AT630" s="17" t="s">
        <v>125</v>
      </c>
      <c r="AU630" s="17" t="s">
        <v>82</v>
      </c>
    </row>
    <row r="631" spans="2:65" s="12" customFormat="1">
      <c r="B631" s="160"/>
      <c r="D631" s="157" t="s">
        <v>126</v>
      </c>
      <c r="E631" s="161" t="s">
        <v>3</v>
      </c>
      <c r="F631" s="162" t="s">
        <v>222</v>
      </c>
      <c r="H631" s="161" t="s">
        <v>3</v>
      </c>
      <c r="I631" s="163"/>
      <c r="L631" s="160"/>
      <c r="M631" s="164"/>
      <c r="N631" s="165"/>
      <c r="O631" s="165"/>
      <c r="P631" s="165"/>
      <c r="Q631" s="165"/>
      <c r="R631" s="165"/>
      <c r="S631" s="165"/>
      <c r="T631" s="166"/>
      <c r="AT631" s="161" t="s">
        <v>126</v>
      </c>
      <c r="AU631" s="161" t="s">
        <v>82</v>
      </c>
      <c r="AV631" s="12" t="s">
        <v>80</v>
      </c>
      <c r="AW631" s="12" t="s">
        <v>33</v>
      </c>
      <c r="AX631" s="12" t="s">
        <v>72</v>
      </c>
      <c r="AY631" s="161" t="s">
        <v>115</v>
      </c>
    </row>
    <row r="632" spans="2:65" s="13" customFormat="1">
      <c r="B632" s="167"/>
      <c r="D632" s="157" t="s">
        <v>126</v>
      </c>
      <c r="E632" s="168" t="s">
        <v>3</v>
      </c>
      <c r="F632" s="169" t="s">
        <v>736</v>
      </c>
      <c r="H632" s="170">
        <v>2.54</v>
      </c>
      <c r="I632" s="171"/>
      <c r="L632" s="167"/>
      <c r="M632" s="172"/>
      <c r="N632" s="173"/>
      <c r="O632" s="173"/>
      <c r="P632" s="173"/>
      <c r="Q632" s="173"/>
      <c r="R632" s="173"/>
      <c r="S632" s="173"/>
      <c r="T632" s="174"/>
      <c r="AT632" s="168" t="s">
        <v>126</v>
      </c>
      <c r="AU632" s="168" t="s">
        <v>82</v>
      </c>
      <c r="AV632" s="13" t="s">
        <v>82</v>
      </c>
      <c r="AW632" s="13" t="s">
        <v>33</v>
      </c>
      <c r="AX632" s="13" t="s">
        <v>72</v>
      </c>
      <c r="AY632" s="168" t="s">
        <v>115</v>
      </c>
    </row>
    <row r="633" spans="2:65" s="13" customFormat="1">
      <c r="B633" s="167"/>
      <c r="D633" s="157" t="s">
        <v>126</v>
      </c>
      <c r="E633" s="168" t="s">
        <v>3</v>
      </c>
      <c r="F633" s="169" t="s">
        <v>737</v>
      </c>
      <c r="H633" s="170">
        <v>50</v>
      </c>
      <c r="I633" s="171"/>
      <c r="L633" s="167"/>
      <c r="M633" s="172"/>
      <c r="N633" s="173"/>
      <c r="O633" s="173"/>
      <c r="P633" s="173"/>
      <c r="Q633" s="173"/>
      <c r="R633" s="173"/>
      <c r="S633" s="173"/>
      <c r="T633" s="174"/>
      <c r="AT633" s="168" t="s">
        <v>126</v>
      </c>
      <c r="AU633" s="168" t="s">
        <v>82</v>
      </c>
      <c r="AV633" s="13" t="s">
        <v>82</v>
      </c>
      <c r="AW633" s="13" t="s">
        <v>33</v>
      </c>
      <c r="AX633" s="13" t="s">
        <v>72</v>
      </c>
      <c r="AY633" s="168" t="s">
        <v>115</v>
      </c>
    </row>
    <row r="634" spans="2:65" s="14" customFormat="1">
      <c r="B634" s="175"/>
      <c r="D634" s="157" t="s">
        <v>126</v>
      </c>
      <c r="E634" s="176" t="s">
        <v>3</v>
      </c>
      <c r="F634" s="177" t="s">
        <v>128</v>
      </c>
      <c r="H634" s="178">
        <v>52.54</v>
      </c>
      <c r="I634" s="179"/>
      <c r="L634" s="175"/>
      <c r="M634" s="180"/>
      <c r="N634" s="181"/>
      <c r="O634" s="181"/>
      <c r="P634" s="181"/>
      <c r="Q634" s="181"/>
      <c r="R634" s="181"/>
      <c r="S634" s="181"/>
      <c r="T634" s="182"/>
      <c r="AT634" s="176" t="s">
        <v>126</v>
      </c>
      <c r="AU634" s="176" t="s">
        <v>82</v>
      </c>
      <c r="AV634" s="14" t="s">
        <v>129</v>
      </c>
      <c r="AW634" s="14" t="s">
        <v>33</v>
      </c>
      <c r="AX634" s="14" t="s">
        <v>80</v>
      </c>
      <c r="AY634" s="176" t="s">
        <v>115</v>
      </c>
    </row>
    <row r="635" spans="2:65" s="1" customFormat="1" ht="16.5" customHeight="1">
      <c r="B635" s="143"/>
      <c r="C635" s="144" t="s">
        <v>753</v>
      </c>
      <c r="D635" s="144" t="s">
        <v>118</v>
      </c>
      <c r="E635" s="145" t="s">
        <v>754</v>
      </c>
      <c r="F635" s="146" t="s">
        <v>755</v>
      </c>
      <c r="G635" s="147" t="s">
        <v>190</v>
      </c>
      <c r="H635" s="148">
        <v>52.54</v>
      </c>
      <c r="I635" s="149"/>
      <c r="J635" s="150">
        <f>ROUND(I635*H635,2)</f>
        <v>0</v>
      </c>
      <c r="K635" s="146" t="s">
        <v>122</v>
      </c>
      <c r="L635" s="32"/>
      <c r="M635" s="151" t="s">
        <v>3</v>
      </c>
      <c r="N635" s="152" t="s">
        <v>43</v>
      </c>
      <c r="O635" s="52"/>
      <c r="P635" s="153">
        <f>O635*H635</f>
        <v>0</v>
      </c>
      <c r="Q635" s="153">
        <v>1.7000000000000001E-4</v>
      </c>
      <c r="R635" s="153">
        <f>Q635*H635</f>
        <v>8.9318000000000002E-3</v>
      </c>
      <c r="S635" s="153">
        <v>0</v>
      </c>
      <c r="T635" s="154">
        <f>S635*H635</f>
        <v>0</v>
      </c>
      <c r="AR635" s="155" t="s">
        <v>290</v>
      </c>
      <c r="AT635" s="155" t="s">
        <v>118</v>
      </c>
      <c r="AU635" s="155" t="s">
        <v>82</v>
      </c>
      <c r="AY635" s="17" t="s">
        <v>115</v>
      </c>
      <c r="BE635" s="156">
        <f>IF(N635="základní",J635,0)</f>
        <v>0</v>
      </c>
      <c r="BF635" s="156">
        <f>IF(N635="snížená",J635,0)</f>
        <v>0</v>
      </c>
      <c r="BG635" s="156">
        <f>IF(N635="zákl. přenesená",J635,0)</f>
        <v>0</v>
      </c>
      <c r="BH635" s="156">
        <f>IF(N635="sníž. přenesená",J635,0)</f>
        <v>0</v>
      </c>
      <c r="BI635" s="156">
        <f>IF(N635="nulová",J635,0)</f>
        <v>0</v>
      </c>
      <c r="BJ635" s="17" t="s">
        <v>80</v>
      </c>
      <c r="BK635" s="156">
        <f>ROUND(I635*H635,2)</f>
        <v>0</v>
      </c>
      <c r="BL635" s="17" t="s">
        <v>290</v>
      </c>
      <c r="BM635" s="155" t="s">
        <v>756</v>
      </c>
    </row>
    <row r="636" spans="2:65" s="1" customFormat="1">
      <c r="B636" s="32"/>
      <c r="D636" s="157" t="s">
        <v>125</v>
      </c>
      <c r="F636" s="158" t="s">
        <v>757</v>
      </c>
      <c r="I636" s="88"/>
      <c r="L636" s="32"/>
      <c r="M636" s="159"/>
      <c r="N636" s="52"/>
      <c r="O636" s="52"/>
      <c r="P636" s="52"/>
      <c r="Q636" s="52"/>
      <c r="R636" s="52"/>
      <c r="S636" s="52"/>
      <c r="T636" s="53"/>
      <c r="AT636" s="17" t="s">
        <v>125</v>
      </c>
      <c r="AU636" s="17" t="s">
        <v>82</v>
      </c>
    </row>
    <row r="637" spans="2:65" s="12" customFormat="1">
      <c r="B637" s="160"/>
      <c r="D637" s="157" t="s">
        <v>126</v>
      </c>
      <c r="E637" s="161" t="s">
        <v>3</v>
      </c>
      <c r="F637" s="162" t="s">
        <v>222</v>
      </c>
      <c r="H637" s="161" t="s">
        <v>3</v>
      </c>
      <c r="I637" s="163"/>
      <c r="L637" s="160"/>
      <c r="M637" s="164"/>
      <c r="N637" s="165"/>
      <c r="O637" s="165"/>
      <c r="P637" s="165"/>
      <c r="Q637" s="165"/>
      <c r="R637" s="165"/>
      <c r="S637" s="165"/>
      <c r="T637" s="166"/>
      <c r="AT637" s="161" t="s">
        <v>126</v>
      </c>
      <c r="AU637" s="161" t="s">
        <v>82</v>
      </c>
      <c r="AV637" s="12" t="s">
        <v>80</v>
      </c>
      <c r="AW637" s="12" t="s">
        <v>33</v>
      </c>
      <c r="AX637" s="12" t="s">
        <v>72</v>
      </c>
      <c r="AY637" s="161" t="s">
        <v>115</v>
      </c>
    </row>
    <row r="638" spans="2:65" s="13" customFormat="1">
      <c r="B638" s="167"/>
      <c r="D638" s="157" t="s">
        <v>126</v>
      </c>
      <c r="E638" s="168" t="s">
        <v>3</v>
      </c>
      <c r="F638" s="169" t="s">
        <v>736</v>
      </c>
      <c r="H638" s="170">
        <v>2.54</v>
      </c>
      <c r="I638" s="171"/>
      <c r="L638" s="167"/>
      <c r="M638" s="172"/>
      <c r="N638" s="173"/>
      <c r="O638" s="173"/>
      <c r="P638" s="173"/>
      <c r="Q638" s="173"/>
      <c r="R638" s="173"/>
      <c r="S638" s="173"/>
      <c r="T638" s="174"/>
      <c r="AT638" s="168" t="s">
        <v>126</v>
      </c>
      <c r="AU638" s="168" t="s">
        <v>82</v>
      </c>
      <c r="AV638" s="13" t="s">
        <v>82</v>
      </c>
      <c r="AW638" s="13" t="s">
        <v>33</v>
      </c>
      <c r="AX638" s="13" t="s">
        <v>72</v>
      </c>
      <c r="AY638" s="168" t="s">
        <v>115</v>
      </c>
    </row>
    <row r="639" spans="2:65" s="13" customFormat="1">
      <c r="B639" s="167"/>
      <c r="D639" s="157" t="s">
        <v>126</v>
      </c>
      <c r="E639" s="168" t="s">
        <v>3</v>
      </c>
      <c r="F639" s="169" t="s">
        <v>737</v>
      </c>
      <c r="H639" s="170">
        <v>50</v>
      </c>
      <c r="I639" s="171"/>
      <c r="L639" s="167"/>
      <c r="M639" s="172"/>
      <c r="N639" s="173"/>
      <c r="O639" s="173"/>
      <c r="P639" s="173"/>
      <c r="Q639" s="173"/>
      <c r="R639" s="173"/>
      <c r="S639" s="173"/>
      <c r="T639" s="174"/>
      <c r="AT639" s="168" t="s">
        <v>126</v>
      </c>
      <c r="AU639" s="168" t="s">
        <v>82</v>
      </c>
      <c r="AV639" s="13" t="s">
        <v>82</v>
      </c>
      <c r="AW639" s="13" t="s">
        <v>33</v>
      </c>
      <c r="AX639" s="13" t="s">
        <v>72</v>
      </c>
      <c r="AY639" s="168" t="s">
        <v>115</v>
      </c>
    </row>
    <row r="640" spans="2:65" s="14" customFormat="1">
      <c r="B640" s="175"/>
      <c r="D640" s="157" t="s">
        <v>126</v>
      </c>
      <c r="E640" s="176" t="s">
        <v>3</v>
      </c>
      <c r="F640" s="177" t="s">
        <v>128</v>
      </c>
      <c r="H640" s="178">
        <v>52.54</v>
      </c>
      <c r="I640" s="179"/>
      <c r="L640" s="175"/>
      <c r="M640" s="180"/>
      <c r="N640" s="181"/>
      <c r="O640" s="181"/>
      <c r="P640" s="181"/>
      <c r="Q640" s="181"/>
      <c r="R640" s="181"/>
      <c r="S640" s="181"/>
      <c r="T640" s="182"/>
      <c r="AT640" s="176" t="s">
        <v>126</v>
      </c>
      <c r="AU640" s="176" t="s">
        <v>82</v>
      </c>
      <c r="AV640" s="14" t="s">
        <v>129</v>
      </c>
      <c r="AW640" s="14" t="s">
        <v>33</v>
      </c>
      <c r="AX640" s="14" t="s">
        <v>80</v>
      </c>
      <c r="AY640" s="176" t="s">
        <v>115</v>
      </c>
    </row>
    <row r="641" spans="2:65" s="1" customFormat="1" ht="16.5" customHeight="1">
      <c r="B641" s="143"/>
      <c r="C641" s="144" t="s">
        <v>758</v>
      </c>
      <c r="D641" s="144" t="s">
        <v>118</v>
      </c>
      <c r="E641" s="145" t="s">
        <v>759</v>
      </c>
      <c r="F641" s="146" t="s">
        <v>760</v>
      </c>
      <c r="G641" s="147" t="s">
        <v>190</v>
      </c>
      <c r="H641" s="148">
        <v>52.54</v>
      </c>
      <c r="I641" s="149"/>
      <c r="J641" s="150">
        <f>ROUND(I641*H641,2)</f>
        <v>0</v>
      </c>
      <c r="K641" s="146" t="s">
        <v>122</v>
      </c>
      <c r="L641" s="32"/>
      <c r="M641" s="151" t="s">
        <v>3</v>
      </c>
      <c r="N641" s="152" t="s">
        <v>43</v>
      </c>
      <c r="O641" s="52"/>
      <c r="P641" s="153">
        <f>O641*H641</f>
        <v>0</v>
      </c>
      <c r="Q641" s="153">
        <v>1.2E-4</v>
      </c>
      <c r="R641" s="153">
        <f>Q641*H641</f>
        <v>6.3048000000000002E-3</v>
      </c>
      <c r="S641" s="153">
        <v>0</v>
      </c>
      <c r="T641" s="154">
        <f>S641*H641</f>
        <v>0</v>
      </c>
      <c r="AR641" s="155" t="s">
        <v>290</v>
      </c>
      <c r="AT641" s="155" t="s">
        <v>118</v>
      </c>
      <c r="AU641" s="155" t="s">
        <v>82</v>
      </c>
      <c r="AY641" s="17" t="s">
        <v>115</v>
      </c>
      <c r="BE641" s="156">
        <f>IF(N641="základní",J641,0)</f>
        <v>0</v>
      </c>
      <c r="BF641" s="156">
        <f>IF(N641="snížená",J641,0)</f>
        <v>0</v>
      </c>
      <c r="BG641" s="156">
        <f>IF(N641="zákl. přenesená",J641,0)</f>
        <v>0</v>
      </c>
      <c r="BH641" s="156">
        <f>IF(N641="sníž. přenesená",J641,0)</f>
        <v>0</v>
      </c>
      <c r="BI641" s="156">
        <f>IF(N641="nulová",J641,0)</f>
        <v>0</v>
      </c>
      <c r="BJ641" s="17" t="s">
        <v>80</v>
      </c>
      <c r="BK641" s="156">
        <f>ROUND(I641*H641,2)</f>
        <v>0</v>
      </c>
      <c r="BL641" s="17" t="s">
        <v>290</v>
      </c>
      <c r="BM641" s="155" t="s">
        <v>761</v>
      </c>
    </row>
    <row r="642" spans="2:65" s="1" customFormat="1">
      <c r="B642" s="32"/>
      <c r="D642" s="157" t="s">
        <v>125</v>
      </c>
      <c r="F642" s="158" t="s">
        <v>762</v>
      </c>
      <c r="I642" s="88"/>
      <c r="L642" s="32"/>
      <c r="M642" s="159"/>
      <c r="N642" s="52"/>
      <c r="O642" s="52"/>
      <c r="P642" s="52"/>
      <c r="Q642" s="52"/>
      <c r="R642" s="52"/>
      <c r="S642" s="52"/>
      <c r="T642" s="53"/>
      <c r="AT642" s="17" t="s">
        <v>125</v>
      </c>
      <c r="AU642" s="17" t="s">
        <v>82</v>
      </c>
    </row>
    <row r="643" spans="2:65" s="12" customFormat="1">
      <c r="B643" s="160"/>
      <c r="D643" s="157" t="s">
        <v>126</v>
      </c>
      <c r="E643" s="161" t="s">
        <v>3</v>
      </c>
      <c r="F643" s="162" t="s">
        <v>222</v>
      </c>
      <c r="H643" s="161" t="s">
        <v>3</v>
      </c>
      <c r="I643" s="163"/>
      <c r="L643" s="160"/>
      <c r="M643" s="164"/>
      <c r="N643" s="165"/>
      <c r="O643" s="165"/>
      <c r="P643" s="165"/>
      <c r="Q643" s="165"/>
      <c r="R643" s="165"/>
      <c r="S643" s="165"/>
      <c r="T643" s="166"/>
      <c r="AT643" s="161" t="s">
        <v>126</v>
      </c>
      <c r="AU643" s="161" t="s">
        <v>82</v>
      </c>
      <c r="AV643" s="12" t="s">
        <v>80</v>
      </c>
      <c r="AW643" s="12" t="s">
        <v>33</v>
      </c>
      <c r="AX643" s="12" t="s">
        <v>72</v>
      </c>
      <c r="AY643" s="161" t="s">
        <v>115</v>
      </c>
    </row>
    <row r="644" spans="2:65" s="13" customFormat="1">
      <c r="B644" s="167"/>
      <c r="D644" s="157" t="s">
        <v>126</v>
      </c>
      <c r="E644" s="168" t="s">
        <v>3</v>
      </c>
      <c r="F644" s="169" t="s">
        <v>736</v>
      </c>
      <c r="H644" s="170">
        <v>2.54</v>
      </c>
      <c r="I644" s="171"/>
      <c r="L644" s="167"/>
      <c r="M644" s="172"/>
      <c r="N644" s="173"/>
      <c r="O644" s="173"/>
      <c r="P644" s="173"/>
      <c r="Q644" s="173"/>
      <c r="R644" s="173"/>
      <c r="S644" s="173"/>
      <c r="T644" s="174"/>
      <c r="AT644" s="168" t="s">
        <v>126</v>
      </c>
      <c r="AU644" s="168" t="s">
        <v>82</v>
      </c>
      <c r="AV644" s="13" t="s">
        <v>82</v>
      </c>
      <c r="AW644" s="13" t="s">
        <v>33</v>
      </c>
      <c r="AX644" s="13" t="s">
        <v>72</v>
      </c>
      <c r="AY644" s="168" t="s">
        <v>115</v>
      </c>
    </row>
    <row r="645" spans="2:65" s="13" customFormat="1">
      <c r="B645" s="167"/>
      <c r="D645" s="157" t="s">
        <v>126</v>
      </c>
      <c r="E645" s="168" t="s">
        <v>3</v>
      </c>
      <c r="F645" s="169" t="s">
        <v>737</v>
      </c>
      <c r="H645" s="170">
        <v>50</v>
      </c>
      <c r="I645" s="171"/>
      <c r="L645" s="167"/>
      <c r="M645" s="172"/>
      <c r="N645" s="173"/>
      <c r="O645" s="173"/>
      <c r="P645" s="173"/>
      <c r="Q645" s="173"/>
      <c r="R645" s="173"/>
      <c r="S645" s="173"/>
      <c r="T645" s="174"/>
      <c r="AT645" s="168" t="s">
        <v>126</v>
      </c>
      <c r="AU645" s="168" t="s">
        <v>82</v>
      </c>
      <c r="AV645" s="13" t="s">
        <v>82</v>
      </c>
      <c r="AW645" s="13" t="s">
        <v>33</v>
      </c>
      <c r="AX645" s="13" t="s">
        <v>72</v>
      </c>
      <c r="AY645" s="168" t="s">
        <v>115</v>
      </c>
    </row>
    <row r="646" spans="2:65" s="14" customFormat="1">
      <c r="B646" s="175"/>
      <c r="D646" s="157" t="s">
        <v>126</v>
      </c>
      <c r="E646" s="176" t="s">
        <v>3</v>
      </c>
      <c r="F646" s="177" t="s">
        <v>128</v>
      </c>
      <c r="H646" s="178">
        <v>52.54</v>
      </c>
      <c r="I646" s="179"/>
      <c r="L646" s="175"/>
      <c r="M646" s="180"/>
      <c r="N646" s="181"/>
      <c r="O646" s="181"/>
      <c r="P646" s="181"/>
      <c r="Q646" s="181"/>
      <c r="R646" s="181"/>
      <c r="S646" s="181"/>
      <c r="T646" s="182"/>
      <c r="AT646" s="176" t="s">
        <v>126</v>
      </c>
      <c r="AU646" s="176" t="s">
        <v>82</v>
      </c>
      <c r="AV646" s="14" t="s">
        <v>129</v>
      </c>
      <c r="AW646" s="14" t="s">
        <v>33</v>
      </c>
      <c r="AX646" s="14" t="s">
        <v>80</v>
      </c>
      <c r="AY646" s="176" t="s">
        <v>115</v>
      </c>
    </row>
    <row r="647" spans="2:65" s="1" customFormat="1" ht="16.5" customHeight="1">
      <c r="B647" s="143"/>
      <c r="C647" s="144" t="s">
        <v>763</v>
      </c>
      <c r="D647" s="144" t="s">
        <v>118</v>
      </c>
      <c r="E647" s="145" t="s">
        <v>764</v>
      </c>
      <c r="F647" s="146" t="s">
        <v>765</v>
      </c>
      <c r="G647" s="147" t="s">
        <v>190</v>
      </c>
      <c r="H647" s="148">
        <v>52.54</v>
      </c>
      <c r="I647" s="149"/>
      <c r="J647" s="150">
        <f>ROUND(I647*H647,2)</f>
        <v>0</v>
      </c>
      <c r="K647" s="146" t="s">
        <v>122</v>
      </c>
      <c r="L647" s="32"/>
      <c r="M647" s="151" t="s">
        <v>3</v>
      </c>
      <c r="N647" s="152" t="s">
        <v>43</v>
      </c>
      <c r="O647" s="52"/>
      <c r="P647" s="153">
        <f>O647*H647</f>
        <v>0</v>
      </c>
      <c r="Q647" s="153">
        <v>1.2E-4</v>
      </c>
      <c r="R647" s="153">
        <f>Q647*H647</f>
        <v>6.3048000000000002E-3</v>
      </c>
      <c r="S647" s="153">
        <v>0</v>
      </c>
      <c r="T647" s="154">
        <f>S647*H647</f>
        <v>0</v>
      </c>
      <c r="AR647" s="155" t="s">
        <v>290</v>
      </c>
      <c r="AT647" s="155" t="s">
        <v>118</v>
      </c>
      <c r="AU647" s="155" t="s">
        <v>82</v>
      </c>
      <c r="AY647" s="17" t="s">
        <v>115</v>
      </c>
      <c r="BE647" s="156">
        <f>IF(N647="základní",J647,0)</f>
        <v>0</v>
      </c>
      <c r="BF647" s="156">
        <f>IF(N647="snížená",J647,0)</f>
        <v>0</v>
      </c>
      <c r="BG647" s="156">
        <f>IF(N647="zákl. přenesená",J647,0)</f>
        <v>0</v>
      </c>
      <c r="BH647" s="156">
        <f>IF(N647="sníž. přenesená",J647,0)</f>
        <v>0</v>
      </c>
      <c r="BI647" s="156">
        <f>IF(N647="nulová",J647,0)</f>
        <v>0</v>
      </c>
      <c r="BJ647" s="17" t="s">
        <v>80</v>
      </c>
      <c r="BK647" s="156">
        <f>ROUND(I647*H647,2)</f>
        <v>0</v>
      </c>
      <c r="BL647" s="17" t="s">
        <v>290</v>
      </c>
      <c r="BM647" s="155" t="s">
        <v>766</v>
      </c>
    </row>
    <row r="648" spans="2:65" s="1" customFormat="1">
      <c r="B648" s="32"/>
      <c r="D648" s="157" t="s">
        <v>125</v>
      </c>
      <c r="F648" s="158" t="s">
        <v>767</v>
      </c>
      <c r="I648" s="88"/>
      <c r="L648" s="32"/>
      <c r="M648" s="159"/>
      <c r="N648" s="52"/>
      <c r="O648" s="52"/>
      <c r="P648" s="52"/>
      <c r="Q648" s="52"/>
      <c r="R648" s="52"/>
      <c r="S648" s="52"/>
      <c r="T648" s="53"/>
      <c r="AT648" s="17" t="s">
        <v>125</v>
      </c>
      <c r="AU648" s="17" t="s">
        <v>82</v>
      </c>
    </row>
    <row r="649" spans="2:65" s="12" customFormat="1">
      <c r="B649" s="160"/>
      <c r="D649" s="157" t="s">
        <v>126</v>
      </c>
      <c r="E649" s="161" t="s">
        <v>3</v>
      </c>
      <c r="F649" s="162" t="s">
        <v>222</v>
      </c>
      <c r="H649" s="161" t="s">
        <v>3</v>
      </c>
      <c r="I649" s="163"/>
      <c r="L649" s="160"/>
      <c r="M649" s="164"/>
      <c r="N649" s="165"/>
      <c r="O649" s="165"/>
      <c r="P649" s="165"/>
      <c r="Q649" s="165"/>
      <c r="R649" s="165"/>
      <c r="S649" s="165"/>
      <c r="T649" s="166"/>
      <c r="AT649" s="161" t="s">
        <v>126</v>
      </c>
      <c r="AU649" s="161" t="s">
        <v>82</v>
      </c>
      <c r="AV649" s="12" t="s">
        <v>80</v>
      </c>
      <c r="AW649" s="12" t="s">
        <v>33</v>
      </c>
      <c r="AX649" s="12" t="s">
        <v>72</v>
      </c>
      <c r="AY649" s="161" t="s">
        <v>115</v>
      </c>
    </row>
    <row r="650" spans="2:65" s="13" customFormat="1">
      <c r="B650" s="167"/>
      <c r="D650" s="157" t="s">
        <v>126</v>
      </c>
      <c r="E650" s="168" t="s">
        <v>3</v>
      </c>
      <c r="F650" s="169" t="s">
        <v>736</v>
      </c>
      <c r="H650" s="170">
        <v>2.54</v>
      </c>
      <c r="I650" s="171"/>
      <c r="L650" s="167"/>
      <c r="M650" s="172"/>
      <c r="N650" s="173"/>
      <c r="O650" s="173"/>
      <c r="P650" s="173"/>
      <c r="Q650" s="173"/>
      <c r="R650" s="173"/>
      <c r="S650" s="173"/>
      <c r="T650" s="174"/>
      <c r="AT650" s="168" t="s">
        <v>126</v>
      </c>
      <c r="AU650" s="168" t="s">
        <v>82</v>
      </c>
      <c r="AV650" s="13" t="s">
        <v>82</v>
      </c>
      <c r="AW650" s="13" t="s">
        <v>33</v>
      </c>
      <c r="AX650" s="13" t="s">
        <v>72</v>
      </c>
      <c r="AY650" s="168" t="s">
        <v>115</v>
      </c>
    </row>
    <row r="651" spans="2:65" s="13" customFormat="1">
      <c r="B651" s="167"/>
      <c r="D651" s="157" t="s">
        <v>126</v>
      </c>
      <c r="E651" s="168" t="s">
        <v>3</v>
      </c>
      <c r="F651" s="169" t="s">
        <v>737</v>
      </c>
      <c r="H651" s="170">
        <v>50</v>
      </c>
      <c r="I651" s="171"/>
      <c r="L651" s="167"/>
      <c r="M651" s="172"/>
      <c r="N651" s="173"/>
      <c r="O651" s="173"/>
      <c r="P651" s="173"/>
      <c r="Q651" s="173"/>
      <c r="R651" s="173"/>
      <c r="S651" s="173"/>
      <c r="T651" s="174"/>
      <c r="AT651" s="168" t="s">
        <v>126</v>
      </c>
      <c r="AU651" s="168" t="s">
        <v>82</v>
      </c>
      <c r="AV651" s="13" t="s">
        <v>82</v>
      </c>
      <c r="AW651" s="13" t="s">
        <v>33</v>
      </c>
      <c r="AX651" s="13" t="s">
        <v>72</v>
      </c>
      <c r="AY651" s="168" t="s">
        <v>115</v>
      </c>
    </row>
    <row r="652" spans="2:65" s="14" customFormat="1">
      <c r="B652" s="175"/>
      <c r="D652" s="157" t="s">
        <v>126</v>
      </c>
      <c r="E652" s="176" t="s">
        <v>3</v>
      </c>
      <c r="F652" s="177" t="s">
        <v>128</v>
      </c>
      <c r="H652" s="178">
        <v>52.54</v>
      </c>
      <c r="I652" s="179"/>
      <c r="L652" s="175"/>
      <c r="M652" s="180"/>
      <c r="N652" s="181"/>
      <c r="O652" s="181"/>
      <c r="P652" s="181"/>
      <c r="Q652" s="181"/>
      <c r="R652" s="181"/>
      <c r="S652" s="181"/>
      <c r="T652" s="182"/>
      <c r="AT652" s="176" t="s">
        <v>126</v>
      </c>
      <c r="AU652" s="176" t="s">
        <v>82</v>
      </c>
      <c r="AV652" s="14" t="s">
        <v>129</v>
      </c>
      <c r="AW652" s="14" t="s">
        <v>33</v>
      </c>
      <c r="AX652" s="14" t="s">
        <v>80</v>
      </c>
      <c r="AY652" s="176" t="s">
        <v>115</v>
      </c>
    </row>
    <row r="653" spans="2:65" s="1" customFormat="1" ht="16.5" customHeight="1">
      <c r="B653" s="143"/>
      <c r="C653" s="144" t="s">
        <v>768</v>
      </c>
      <c r="D653" s="144" t="s">
        <v>118</v>
      </c>
      <c r="E653" s="145" t="s">
        <v>769</v>
      </c>
      <c r="F653" s="146" t="s">
        <v>770</v>
      </c>
      <c r="G653" s="147" t="s">
        <v>190</v>
      </c>
      <c r="H653" s="148">
        <v>52.54</v>
      </c>
      <c r="I653" s="149"/>
      <c r="J653" s="150">
        <f>ROUND(I653*H653,2)</f>
        <v>0</v>
      </c>
      <c r="K653" s="146" t="s">
        <v>122</v>
      </c>
      <c r="L653" s="32"/>
      <c r="M653" s="151" t="s">
        <v>3</v>
      </c>
      <c r="N653" s="152" t="s">
        <v>43</v>
      </c>
      <c r="O653" s="52"/>
      <c r="P653" s="153">
        <f>O653*H653</f>
        <v>0</v>
      </c>
      <c r="Q653" s="153">
        <v>3.0000000000000001E-5</v>
      </c>
      <c r="R653" s="153">
        <f>Q653*H653</f>
        <v>1.5762E-3</v>
      </c>
      <c r="S653" s="153">
        <v>0</v>
      </c>
      <c r="T653" s="154">
        <f>S653*H653</f>
        <v>0</v>
      </c>
      <c r="AR653" s="155" t="s">
        <v>290</v>
      </c>
      <c r="AT653" s="155" t="s">
        <v>118</v>
      </c>
      <c r="AU653" s="155" t="s">
        <v>82</v>
      </c>
      <c r="AY653" s="17" t="s">
        <v>115</v>
      </c>
      <c r="BE653" s="156">
        <f>IF(N653="základní",J653,0)</f>
        <v>0</v>
      </c>
      <c r="BF653" s="156">
        <f>IF(N653="snížená",J653,0)</f>
        <v>0</v>
      </c>
      <c r="BG653" s="156">
        <f>IF(N653="zákl. přenesená",J653,0)</f>
        <v>0</v>
      </c>
      <c r="BH653" s="156">
        <f>IF(N653="sníž. přenesená",J653,0)</f>
        <v>0</v>
      </c>
      <c r="BI653" s="156">
        <f>IF(N653="nulová",J653,0)</f>
        <v>0</v>
      </c>
      <c r="BJ653" s="17" t="s">
        <v>80</v>
      </c>
      <c r="BK653" s="156">
        <f>ROUND(I653*H653,2)</f>
        <v>0</v>
      </c>
      <c r="BL653" s="17" t="s">
        <v>290</v>
      </c>
      <c r="BM653" s="155" t="s">
        <v>771</v>
      </c>
    </row>
    <row r="654" spans="2:65" s="1" customFormat="1">
      <c r="B654" s="32"/>
      <c r="D654" s="157" t="s">
        <v>125</v>
      </c>
      <c r="F654" s="158" t="s">
        <v>772</v>
      </c>
      <c r="I654" s="88"/>
      <c r="L654" s="32"/>
      <c r="M654" s="159"/>
      <c r="N654" s="52"/>
      <c r="O654" s="52"/>
      <c r="P654" s="52"/>
      <c r="Q654" s="52"/>
      <c r="R654" s="52"/>
      <c r="S654" s="52"/>
      <c r="T654" s="53"/>
      <c r="AT654" s="17" t="s">
        <v>125</v>
      </c>
      <c r="AU654" s="17" t="s">
        <v>82</v>
      </c>
    </row>
    <row r="655" spans="2:65" s="12" customFormat="1">
      <c r="B655" s="160"/>
      <c r="D655" s="157" t="s">
        <v>126</v>
      </c>
      <c r="E655" s="161" t="s">
        <v>3</v>
      </c>
      <c r="F655" s="162" t="s">
        <v>222</v>
      </c>
      <c r="H655" s="161" t="s">
        <v>3</v>
      </c>
      <c r="I655" s="163"/>
      <c r="L655" s="160"/>
      <c r="M655" s="164"/>
      <c r="N655" s="165"/>
      <c r="O655" s="165"/>
      <c r="P655" s="165"/>
      <c r="Q655" s="165"/>
      <c r="R655" s="165"/>
      <c r="S655" s="165"/>
      <c r="T655" s="166"/>
      <c r="AT655" s="161" t="s">
        <v>126</v>
      </c>
      <c r="AU655" s="161" t="s">
        <v>82</v>
      </c>
      <c r="AV655" s="12" t="s">
        <v>80</v>
      </c>
      <c r="AW655" s="12" t="s">
        <v>33</v>
      </c>
      <c r="AX655" s="12" t="s">
        <v>72</v>
      </c>
      <c r="AY655" s="161" t="s">
        <v>115</v>
      </c>
    </row>
    <row r="656" spans="2:65" s="13" customFormat="1">
      <c r="B656" s="167"/>
      <c r="D656" s="157" t="s">
        <v>126</v>
      </c>
      <c r="E656" s="168" t="s">
        <v>3</v>
      </c>
      <c r="F656" s="169" t="s">
        <v>736</v>
      </c>
      <c r="H656" s="170">
        <v>2.54</v>
      </c>
      <c r="I656" s="171"/>
      <c r="L656" s="167"/>
      <c r="M656" s="172"/>
      <c r="N656" s="173"/>
      <c r="O656" s="173"/>
      <c r="P656" s="173"/>
      <c r="Q656" s="173"/>
      <c r="R656" s="173"/>
      <c r="S656" s="173"/>
      <c r="T656" s="174"/>
      <c r="AT656" s="168" t="s">
        <v>126</v>
      </c>
      <c r="AU656" s="168" t="s">
        <v>82</v>
      </c>
      <c r="AV656" s="13" t="s">
        <v>82</v>
      </c>
      <c r="AW656" s="13" t="s">
        <v>33</v>
      </c>
      <c r="AX656" s="13" t="s">
        <v>72</v>
      </c>
      <c r="AY656" s="168" t="s">
        <v>115</v>
      </c>
    </row>
    <row r="657" spans="2:65" s="13" customFormat="1">
      <c r="B657" s="167"/>
      <c r="D657" s="157" t="s">
        <v>126</v>
      </c>
      <c r="E657" s="168" t="s">
        <v>3</v>
      </c>
      <c r="F657" s="169" t="s">
        <v>737</v>
      </c>
      <c r="H657" s="170">
        <v>50</v>
      </c>
      <c r="I657" s="171"/>
      <c r="L657" s="167"/>
      <c r="M657" s="172"/>
      <c r="N657" s="173"/>
      <c r="O657" s="173"/>
      <c r="P657" s="173"/>
      <c r="Q657" s="173"/>
      <c r="R657" s="173"/>
      <c r="S657" s="173"/>
      <c r="T657" s="174"/>
      <c r="AT657" s="168" t="s">
        <v>126</v>
      </c>
      <c r="AU657" s="168" t="s">
        <v>82</v>
      </c>
      <c r="AV657" s="13" t="s">
        <v>82</v>
      </c>
      <c r="AW657" s="13" t="s">
        <v>33</v>
      </c>
      <c r="AX657" s="13" t="s">
        <v>72</v>
      </c>
      <c r="AY657" s="168" t="s">
        <v>115</v>
      </c>
    </row>
    <row r="658" spans="2:65" s="14" customFormat="1">
      <c r="B658" s="175"/>
      <c r="D658" s="157" t="s">
        <v>126</v>
      </c>
      <c r="E658" s="176" t="s">
        <v>3</v>
      </c>
      <c r="F658" s="177" t="s">
        <v>128</v>
      </c>
      <c r="H658" s="178">
        <v>52.54</v>
      </c>
      <c r="I658" s="179"/>
      <c r="L658" s="175"/>
      <c r="M658" s="180"/>
      <c r="N658" s="181"/>
      <c r="O658" s="181"/>
      <c r="P658" s="181"/>
      <c r="Q658" s="181"/>
      <c r="R658" s="181"/>
      <c r="S658" s="181"/>
      <c r="T658" s="182"/>
      <c r="AT658" s="176" t="s">
        <v>126</v>
      </c>
      <c r="AU658" s="176" t="s">
        <v>82</v>
      </c>
      <c r="AV658" s="14" t="s">
        <v>129</v>
      </c>
      <c r="AW658" s="14" t="s">
        <v>33</v>
      </c>
      <c r="AX658" s="14" t="s">
        <v>80</v>
      </c>
      <c r="AY658" s="176" t="s">
        <v>115</v>
      </c>
    </row>
    <row r="659" spans="2:65" s="1" customFormat="1" ht="16.5" customHeight="1">
      <c r="B659" s="143"/>
      <c r="C659" s="144" t="s">
        <v>773</v>
      </c>
      <c r="D659" s="144" t="s">
        <v>118</v>
      </c>
      <c r="E659" s="145" t="s">
        <v>774</v>
      </c>
      <c r="F659" s="146" t="s">
        <v>775</v>
      </c>
      <c r="G659" s="147" t="s">
        <v>660</v>
      </c>
      <c r="H659" s="148">
        <v>3</v>
      </c>
      <c r="I659" s="149"/>
      <c r="J659" s="150">
        <f>ROUND(I659*H659,2)</f>
        <v>0</v>
      </c>
      <c r="K659" s="146" t="s">
        <v>3</v>
      </c>
      <c r="L659" s="32"/>
      <c r="M659" s="151" t="s">
        <v>3</v>
      </c>
      <c r="N659" s="152" t="s">
        <v>43</v>
      </c>
      <c r="O659" s="52"/>
      <c r="P659" s="153">
        <f>O659*H659</f>
        <v>0</v>
      </c>
      <c r="Q659" s="153">
        <v>0</v>
      </c>
      <c r="R659" s="153">
        <f>Q659*H659</f>
        <v>0</v>
      </c>
      <c r="S659" s="153">
        <v>0</v>
      </c>
      <c r="T659" s="154">
        <f>S659*H659</f>
        <v>0</v>
      </c>
      <c r="AR659" s="155" t="s">
        <v>290</v>
      </c>
      <c r="AT659" s="155" t="s">
        <v>118</v>
      </c>
      <c r="AU659" s="155" t="s">
        <v>82</v>
      </c>
      <c r="AY659" s="17" t="s">
        <v>115</v>
      </c>
      <c r="BE659" s="156">
        <f>IF(N659="základní",J659,0)</f>
        <v>0</v>
      </c>
      <c r="BF659" s="156">
        <f>IF(N659="snížená",J659,0)</f>
        <v>0</v>
      </c>
      <c r="BG659" s="156">
        <f>IF(N659="zákl. přenesená",J659,0)</f>
        <v>0</v>
      </c>
      <c r="BH659" s="156">
        <f>IF(N659="sníž. přenesená",J659,0)</f>
        <v>0</v>
      </c>
      <c r="BI659" s="156">
        <f>IF(N659="nulová",J659,0)</f>
        <v>0</v>
      </c>
      <c r="BJ659" s="17" t="s">
        <v>80</v>
      </c>
      <c r="BK659" s="156">
        <f>ROUND(I659*H659,2)</f>
        <v>0</v>
      </c>
      <c r="BL659" s="17" t="s">
        <v>290</v>
      </c>
      <c r="BM659" s="155" t="s">
        <v>776</v>
      </c>
    </row>
    <row r="660" spans="2:65" s="1" customFormat="1">
      <c r="B660" s="32"/>
      <c r="D660" s="157" t="s">
        <v>125</v>
      </c>
      <c r="F660" s="158" t="s">
        <v>775</v>
      </c>
      <c r="I660" s="88"/>
      <c r="L660" s="32"/>
      <c r="M660" s="159"/>
      <c r="N660" s="52"/>
      <c r="O660" s="52"/>
      <c r="P660" s="52"/>
      <c r="Q660" s="52"/>
      <c r="R660" s="52"/>
      <c r="S660" s="52"/>
      <c r="T660" s="53"/>
      <c r="AT660" s="17" t="s">
        <v>125</v>
      </c>
      <c r="AU660" s="17" t="s">
        <v>82</v>
      </c>
    </row>
    <row r="661" spans="2:65" s="12" customFormat="1">
      <c r="B661" s="160"/>
      <c r="D661" s="157" t="s">
        <v>126</v>
      </c>
      <c r="E661" s="161" t="s">
        <v>3</v>
      </c>
      <c r="F661" s="162" t="s">
        <v>222</v>
      </c>
      <c r="H661" s="161" t="s">
        <v>3</v>
      </c>
      <c r="I661" s="163"/>
      <c r="L661" s="160"/>
      <c r="M661" s="164"/>
      <c r="N661" s="165"/>
      <c r="O661" s="165"/>
      <c r="P661" s="165"/>
      <c r="Q661" s="165"/>
      <c r="R661" s="165"/>
      <c r="S661" s="165"/>
      <c r="T661" s="166"/>
      <c r="AT661" s="161" t="s">
        <v>126</v>
      </c>
      <c r="AU661" s="161" t="s">
        <v>82</v>
      </c>
      <c r="AV661" s="12" t="s">
        <v>80</v>
      </c>
      <c r="AW661" s="12" t="s">
        <v>33</v>
      </c>
      <c r="AX661" s="12" t="s">
        <v>72</v>
      </c>
      <c r="AY661" s="161" t="s">
        <v>115</v>
      </c>
    </row>
    <row r="662" spans="2:65" s="13" customFormat="1">
      <c r="B662" s="167"/>
      <c r="D662" s="157" t="s">
        <v>126</v>
      </c>
      <c r="E662" s="168" t="s">
        <v>3</v>
      </c>
      <c r="F662" s="169" t="s">
        <v>777</v>
      </c>
      <c r="H662" s="170">
        <v>3</v>
      </c>
      <c r="I662" s="171"/>
      <c r="L662" s="167"/>
      <c r="M662" s="172"/>
      <c r="N662" s="173"/>
      <c r="O662" s="173"/>
      <c r="P662" s="173"/>
      <c r="Q662" s="173"/>
      <c r="R662" s="173"/>
      <c r="S662" s="173"/>
      <c r="T662" s="174"/>
      <c r="AT662" s="168" t="s">
        <v>126</v>
      </c>
      <c r="AU662" s="168" t="s">
        <v>82</v>
      </c>
      <c r="AV662" s="13" t="s">
        <v>82</v>
      </c>
      <c r="AW662" s="13" t="s">
        <v>33</v>
      </c>
      <c r="AX662" s="13" t="s">
        <v>72</v>
      </c>
      <c r="AY662" s="168" t="s">
        <v>115</v>
      </c>
    </row>
    <row r="663" spans="2:65" s="14" customFormat="1">
      <c r="B663" s="175"/>
      <c r="D663" s="157" t="s">
        <v>126</v>
      </c>
      <c r="E663" s="176" t="s">
        <v>3</v>
      </c>
      <c r="F663" s="177" t="s">
        <v>128</v>
      </c>
      <c r="H663" s="178">
        <v>3</v>
      </c>
      <c r="I663" s="179"/>
      <c r="L663" s="175"/>
      <c r="M663" s="180"/>
      <c r="N663" s="181"/>
      <c r="O663" s="181"/>
      <c r="P663" s="181"/>
      <c r="Q663" s="181"/>
      <c r="R663" s="181"/>
      <c r="S663" s="181"/>
      <c r="T663" s="182"/>
      <c r="AT663" s="176" t="s">
        <v>126</v>
      </c>
      <c r="AU663" s="176" t="s">
        <v>82</v>
      </c>
      <c r="AV663" s="14" t="s">
        <v>129</v>
      </c>
      <c r="AW663" s="14" t="s">
        <v>33</v>
      </c>
      <c r="AX663" s="14" t="s">
        <v>80</v>
      </c>
      <c r="AY663" s="176" t="s">
        <v>115</v>
      </c>
    </row>
    <row r="664" spans="2:65" s="11" customFormat="1" ht="22.9" customHeight="1">
      <c r="B664" s="130"/>
      <c r="D664" s="131" t="s">
        <v>71</v>
      </c>
      <c r="E664" s="141" t="s">
        <v>778</v>
      </c>
      <c r="F664" s="141" t="s">
        <v>779</v>
      </c>
      <c r="I664" s="133"/>
      <c r="J664" s="142">
        <f>BK664</f>
        <v>0</v>
      </c>
      <c r="L664" s="130"/>
      <c r="M664" s="135"/>
      <c r="N664" s="136"/>
      <c r="O664" s="136"/>
      <c r="P664" s="137">
        <f>SUM(P665:P712)</f>
        <v>0</v>
      </c>
      <c r="Q664" s="136"/>
      <c r="R664" s="137">
        <f>SUM(R665:R712)</f>
        <v>0.34528687999999996</v>
      </c>
      <c r="S664" s="136"/>
      <c r="T664" s="138">
        <f>SUM(T665:T712)</f>
        <v>0</v>
      </c>
      <c r="AR664" s="131" t="s">
        <v>82</v>
      </c>
      <c r="AT664" s="139" t="s">
        <v>71</v>
      </c>
      <c r="AU664" s="139" t="s">
        <v>80</v>
      </c>
      <c r="AY664" s="131" t="s">
        <v>115</v>
      </c>
      <c r="BK664" s="140">
        <f>SUM(BK665:BK712)</f>
        <v>0</v>
      </c>
    </row>
    <row r="665" spans="2:65" s="1" customFormat="1" ht="16.5" customHeight="1">
      <c r="B665" s="143"/>
      <c r="C665" s="144" t="s">
        <v>780</v>
      </c>
      <c r="D665" s="144" t="s">
        <v>118</v>
      </c>
      <c r="E665" s="145" t="s">
        <v>781</v>
      </c>
      <c r="F665" s="146" t="s">
        <v>782</v>
      </c>
      <c r="G665" s="147" t="s">
        <v>190</v>
      </c>
      <c r="H665" s="148">
        <v>585.23199999999997</v>
      </c>
      <c r="I665" s="149"/>
      <c r="J665" s="150">
        <f>ROUND(I665*H665,2)</f>
        <v>0</v>
      </c>
      <c r="K665" s="146" t="s">
        <v>122</v>
      </c>
      <c r="L665" s="32"/>
      <c r="M665" s="151" t="s">
        <v>3</v>
      </c>
      <c r="N665" s="152" t="s">
        <v>43</v>
      </c>
      <c r="O665" s="52"/>
      <c r="P665" s="153">
        <f>O665*H665</f>
        <v>0</v>
      </c>
      <c r="Q665" s="153">
        <v>0</v>
      </c>
      <c r="R665" s="153">
        <f>Q665*H665</f>
        <v>0</v>
      </c>
      <c r="S665" s="153">
        <v>0</v>
      </c>
      <c r="T665" s="154">
        <f>S665*H665</f>
        <v>0</v>
      </c>
      <c r="AR665" s="155" t="s">
        <v>290</v>
      </c>
      <c r="AT665" s="155" t="s">
        <v>118</v>
      </c>
      <c r="AU665" s="155" t="s">
        <v>82</v>
      </c>
      <c r="AY665" s="17" t="s">
        <v>115</v>
      </c>
      <c r="BE665" s="156">
        <f>IF(N665="základní",J665,0)</f>
        <v>0</v>
      </c>
      <c r="BF665" s="156">
        <f>IF(N665="snížená",J665,0)</f>
        <v>0</v>
      </c>
      <c r="BG665" s="156">
        <f>IF(N665="zákl. přenesená",J665,0)</f>
        <v>0</v>
      </c>
      <c r="BH665" s="156">
        <f>IF(N665="sníž. přenesená",J665,0)</f>
        <v>0</v>
      </c>
      <c r="BI665" s="156">
        <f>IF(N665="nulová",J665,0)</f>
        <v>0</v>
      </c>
      <c r="BJ665" s="17" t="s">
        <v>80</v>
      </c>
      <c r="BK665" s="156">
        <f>ROUND(I665*H665,2)</f>
        <v>0</v>
      </c>
      <c r="BL665" s="17" t="s">
        <v>290</v>
      </c>
      <c r="BM665" s="155" t="s">
        <v>783</v>
      </c>
    </row>
    <row r="666" spans="2:65" s="1" customFormat="1">
      <c r="B666" s="32"/>
      <c r="D666" s="157" t="s">
        <v>125</v>
      </c>
      <c r="F666" s="158" t="s">
        <v>784</v>
      </c>
      <c r="I666" s="88"/>
      <c r="L666" s="32"/>
      <c r="M666" s="159"/>
      <c r="N666" s="52"/>
      <c r="O666" s="52"/>
      <c r="P666" s="52"/>
      <c r="Q666" s="52"/>
      <c r="R666" s="52"/>
      <c r="S666" s="52"/>
      <c r="T666" s="53"/>
      <c r="AT666" s="17" t="s">
        <v>125</v>
      </c>
      <c r="AU666" s="17" t="s">
        <v>82</v>
      </c>
    </row>
    <row r="667" spans="2:65" s="12" customFormat="1">
      <c r="B667" s="160"/>
      <c r="D667" s="157" t="s">
        <v>126</v>
      </c>
      <c r="E667" s="161" t="s">
        <v>3</v>
      </c>
      <c r="F667" s="162" t="s">
        <v>193</v>
      </c>
      <c r="H667" s="161" t="s">
        <v>3</v>
      </c>
      <c r="I667" s="163"/>
      <c r="L667" s="160"/>
      <c r="M667" s="164"/>
      <c r="N667" s="165"/>
      <c r="O667" s="165"/>
      <c r="P667" s="165"/>
      <c r="Q667" s="165"/>
      <c r="R667" s="165"/>
      <c r="S667" s="165"/>
      <c r="T667" s="166"/>
      <c r="AT667" s="161" t="s">
        <v>126</v>
      </c>
      <c r="AU667" s="161" t="s">
        <v>82</v>
      </c>
      <c r="AV667" s="12" t="s">
        <v>80</v>
      </c>
      <c r="AW667" s="12" t="s">
        <v>33</v>
      </c>
      <c r="AX667" s="12" t="s">
        <v>72</v>
      </c>
      <c r="AY667" s="161" t="s">
        <v>115</v>
      </c>
    </row>
    <row r="668" spans="2:65" s="12" customFormat="1">
      <c r="B668" s="160"/>
      <c r="D668" s="157" t="s">
        <v>126</v>
      </c>
      <c r="E668" s="161" t="s">
        <v>3</v>
      </c>
      <c r="F668" s="162" t="s">
        <v>194</v>
      </c>
      <c r="H668" s="161" t="s">
        <v>3</v>
      </c>
      <c r="I668" s="163"/>
      <c r="L668" s="160"/>
      <c r="M668" s="164"/>
      <c r="N668" s="165"/>
      <c r="O668" s="165"/>
      <c r="P668" s="165"/>
      <c r="Q668" s="165"/>
      <c r="R668" s="165"/>
      <c r="S668" s="165"/>
      <c r="T668" s="166"/>
      <c r="AT668" s="161" t="s">
        <v>126</v>
      </c>
      <c r="AU668" s="161" t="s">
        <v>82</v>
      </c>
      <c r="AV668" s="12" t="s">
        <v>80</v>
      </c>
      <c r="AW668" s="12" t="s">
        <v>33</v>
      </c>
      <c r="AX668" s="12" t="s">
        <v>72</v>
      </c>
      <c r="AY668" s="161" t="s">
        <v>115</v>
      </c>
    </row>
    <row r="669" spans="2:65" s="13" customFormat="1">
      <c r="B669" s="167"/>
      <c r="D669" s="157" t="s">
        <v>126</v>
      </c>
      <c r="E669" s="168" t="s">
        <v>3</v>
      </c>
      <c r="F669" s="169" t="s">
        <v>195</v>
      </c>
      <c r="H669" s="170">
        <v>19.163</v>
      </c>
      <c r="I669" s="171"/>
      <c r="L669" s="167"/>
      <c r="M669" s="172"/>
      <c r="N669" s="173"/>
      <c r="O669" s="173"/>
      <c r="P669" s="173"/>
      <c r="Q669" s="173"/>
      <c r="R669" s="173"/>
      <c r="S669" s="173"/>
      <c r="T669" s="174"/>
      <c r="AT669" s="168" t="s">
        <v>126</v>
      </c>
      <c r="AU669" s="168" t="s">
        <v>82</v>
      </c>
      <c r="AV669" s="13" t="s">
        <v>82</v>
      </c>
      <c r="AW669" s="13" t="s">
        <v>33</v>
      </c>
      <c r="AX669" s="13" t="s">
        <v>72</v>
      </c>
      <c r="AY669" s="168" t="s">
        <v>115</v>
      </c>
    </row>
    <row r="670" spans="2:65" s="13" customFormat="1">
      <c r="B670" s="167"/>
      <c r="D670" s="157" t="s">
        <v>126</v>
      </c>
      <c r="E670" s="168" t="s">
        <v>3</v>
      </c>
      <c r="F670" s="169" t="s">
        <v>196</v>
      </c>
      <c r="H670" s="170">
        <v>59.234000000000002</v>
      </c>
      <c r="I670" s="171"/>
      <c r="L670" s="167"/>
      <c r="M670" s="172"/>
      <c r="N670" s="173"/>
      <c r="O670" s="173"/>
      <c r="P670" s="173"/>
      <c r="Q670" s="173"/>
      <c r="R670" s="173"/>
      <c r="S670" s="173"/>
      <c r="T670" s="174"/>
      <c r="AT670" s="168" t="s">
        <v>126</v>
      </c>
      <c r="AU670" s="168" t="s">
        <v>82</v>
      </c>
      <c r="AV670" s="13" t="s">
        <v>82</v>
      </c>
      <c r="AW670" s="13" t="s">
        <v>33</v>
      </c>
      <c r="AX670" s="13" t="s">
        <v>72</v>
      </c>
      <c r="AY670" s="168" t="s">
        <v>115</v>
      </c>
    </row>
    <row r="671" spans="2:65" s="12" customFormat="1">
      <c r="B671" s="160"/>
      <c r="D671" s="157" t="s">
        <v>126</v>
      </c>
      <c r="E671" s="161" t="s">
        <v>3</v>
      </c>
      <c r="F671" s="162" t="s">
        <v>785</v>
      </c>
      <c r="H671" s="161" t="s">
        <v>3</v>
      </c>
      <c r="I671" s="163"/>
      <c r="L671" s="160"/>
      <c r="M671" s="164"/>
      <c r="N671" s="165"/>
      <c r="O671" s="165"/>
      <c r="P671" s="165"/>
      <c r="Q671" s="165"/>
      <c r="R671" s="165"/>
      <c r="S671" s="165"/>
      <c r="T671" s="166"/>
      <c r="AT671" s="161" t="s">
        <v>126</v>
      </c>
      <c r="AU671" s="161" t="s">
        <v>82</v>
      </c>
      <c r="AV671" s="12" t="s">
        <v>80</v>
      </c>
      <c r="AW671" s="12" t="s">
        <v>33</v>
      </c>
      <c r="AX671" s="12" t="s">
        <v>72</v>
      </c>
      <c r="AY671" s="161" t="s">
        <v>115</v>
      </c>
    </row>
    <row r="672" spans="2:65" s="13" customFormat="1">
      <c r="B672" s="167"/>
      <c r="D672" s="157" t="s">
        <v>126</v>
      </c>
      <c r="E672" s="168" t="s">
        <v>3</v>
      </c>
      <c r="F672" s="169" t="s">
        <v>786</v>
      </c>
      <c r="H672" s="170">
        <v>92.531999999999996</v>
      </c>
      <c r="I672" s="171"/>
      <c r="L672" s="167"/>
      <c r="M672" s="172"/>
      <c r="N672" s="173"/>
      <c r="O672" s="173"/>
      <c r="P672" s="173"/>
      <c r="Q672" s="173"/>
      <c r="R672" s="173"/>
      <c r="S672" s="173"/>
      <c r="T672" s="174"/>
      <c r="AT672" s="168" t="s">
        <v>126</v>
      </c>
      <c r="AU672" s="168" t="s">
        <v>82</v>
      </c>
      <c r="AV672" s="13" t="s">
        <v>82</v>
      </c>
      <c r="AW672" s="13" t="s">
        <v>33</v>
      </c>
      <c r="AX672" s="13" t="s">
        <v>72</v>
      </c>
      <c r="AY672" s="168" t="s">
        <v>115</v>
      </c>
    </row>
    <row r="673" spans="2:65" s="12" customFormat="1">
      <c r="B673" s="160"/>
      <c r="D673" s="157" t="s">
        <v>126</v>
      </c>
      <c r="E673" s="161" t="s">
        <v>3</v>
      </c>
      <c r="F673" s="162" t="s">
        <v>787</v>
      </c>
      <c r="H673" s="161" t="s">
        <v>3</v>
      </c>
      <c r="I673" s="163"/>
      <c r="L673" s="160"/>
      <c r="M673" s="164"/>
      <c r="N673" s="165"/>
      <c r="O673" s="165"/>
      <c r="P673" s="165"/>
      <c r="Q673" s="165"/>
      <c r="R673" s="165"/>
      <c r="S673" s="165"/>
      <c r="T673" s="166"/>
      <c r="AT673" s="161" t="s">
        <v>126</v>
      </c>
      <c r="AU673" s="161" t="s">
        <v>82</v>
      </c>
      <c r="AV673" s="12" t="s">
        <v>80</v>
      </c>
      <c r="AW673" s="12" t="s">
        <v>33</v>
      </c>
      <c r="AX673" s="12" t="s">
        <v>72</v>
      </c>
      <c r="AY673" s="161" t="s">
        <v>115</v>
      </c>
    </row>
    <row r="674" spans="2:65" s="13" customFormat="1">
      <c r="B674" s="167"/>
      <c r="D674" s="157" t="s">
        <v>126</v>
      </c>
      <c r="E674" s="168" t="s">
        <v>3</v>
      </c>
      <c r="F674" s="169" t="s">
        <v>612</v>
      </c>
      <c r="H674" s="170">
        <v>14.303000000000001</v>
      </c>
      <c r="I674" s="171"/>
      <c r="L674" s="167"/>
      <c r="M674" s="172"/>
      <c r="N674" s="173"/>
      <c r="O674" s="173"/>
      <c r="P674" s="173"/>
      <c r="Q674" s="173"/>
      <c r="R674" s="173"/>
      <c r="S674" s="173"/>
      <c r="T674" s="174"/>
      <c r="AT674" s="168" t="s">
        <v>126</v>
      </c>
      <c r="AU674" s="168" t="s">
        <v>82</v>
      </c>
      <c r="AV674" s="13" t="s">
        <v>82</v>
      </c>
      <c r="AW674" s="13" t="s">
        <v>33</v>
      </c>
      <c r="AX674" s="13" t="s">
        <v>72</v>
      </c>
      <c r="AY674" s="168" t="s">
        <v>115</v>
      </c>
    </row>
    <row r="675" spans="2:65" s="13" customFormat="1">
      <c r="B675" s="167"/>
      <c r="D675" s="157" t="s">
        <v>126</v>
      </c>
      <c r="E675" s="168" t="s">
        <v>3</v>
      </c>
      <c r="F675" s="169" t="s">
        <v>788</v>
      </c>
      <c r="H675" s="170">
        <v>400</v>
      </c>
      <c r="I675" s="171"/>
      <c r="L675" s="167"/>
      <c r="M675" s="172"/>
      <c r="N675" s="173"/>
      <c r="O675" s="173"/>
      <c r="P675" s="173"/>
      <c r="Q675" s="173"/>
      <c r="R675" s="173"/>
      <c r="S675" s="173"/>
      <c r="T675" s="174"/>
      <c r="AT675" s="168" t="s">
        <v>126</v>
      </c>
      <c r="AU675" s="168" t="s">
        <v>82</v>
      </c>
      <c r="AV675" s="13" t="s">
        <v>82</v>
      </c>
      <c r="AW675" s="13" t="s">
        <v>33</v>
      </c>
      <c r="AX675" s="13" t="s">
        <v>72</v>
      </c>
      <c r="AY675" s="168" t="s">
        <v>115</v>
      </c>
    </row>
    <row r="676" spans="2:65" s="14" customFormat="1">
      <c r="B676" s="175"/>
      <c r="D676" s="157" t="s">
        <v>126</v>
      </c>
      <c r="E676" s="176" t="s">
        <v>3</v>
      </c>
      <c r="F676" s="177" t="s">
        <v>128</v>
      </c>
      <c r="H676" s="178">
        <v>585.23199999999997</v>
      </c>
      <c r="I676" s="179"/>
      <c r="L676" s="175"/>
      <c r="M676" s="180"/>
      <c r="N676" s="181"/>
      <c r="O676" s="181"/>
      <c r="P676" s="181"/>
      <c r="Q676" s="181"/>
      <c r="R676" s="181"/>
      <c r="S676" s="181"/>
      <c r="T676" s="182"/>
      <c r="AT676" s="176" t="s">
        <v>126</v>
      </c>
      <c r="AU676" s="176" t="s">
        <v>82</v>
      </c>
      <c r="AV676" s="14" t="s">
        <v>129</v>
      </c>
      <c r="AW676" s="14" t="s">
        <v>33</v>
      </c>
      <c r="AX676" s="14" t="s">
        <v>80</v>
      </c>
      <c r="AY676" s="176" t="s">
        <v>115</v>
      </c>
    </row>
    <row r="677" spans="2:65" s="1" customFormat="1" ht="16.5" customHeight="1">
      <c r="B677" s="143"/>
      <c r="C677" s="144" t="s">
        <v>789</v>
      </c>
      <c r="D677" s="144" t="s">
        <v>118</v>
      </c>
      <c r="E677" s="145" t="s">
        <v>790</v>
      </c>
      <c r="F677" s="146" t="s">
        <v>791</v>
      </c>
      <c r="G677" s="147" t="s">
        <v>190</v>
      </c>
      <c r="H677" s="148">
        <v>585.23199999999997</v>
      </c>
      <c r="I677" s="149"/>
      <c r="J677" s="150">
        <f>ROUND(I677*H677,2)</f>
        <v>0</v>
      </c>
      <c r="K677" s="146" t="s">
        <v>122</v>
      </c>
      <c r="L677" s="32"/>
      <c r="M677" s="151" t="s">
        <v>3</v>
      </c>
      <c r="N677" s="152" t="s">
        <v>43</v>
      </c>
      <c r="O677" s="52"/>
      <c r="P677" s="153">
        <f>O677*H677</f>
        <v>0</v>
      </c>
      <c r="Q677" s="153">
        <v>2.0000000000000001E-4</v>
      </c>
      <c r="R677" s="153">
        <f>Q677*H677</f>
        <v>0.11704639999999999</v>
      </c>
      <c r="S677" s="153">
        <v>0</v>
      </c>
      <c r="T677" s="154">
        <f>S677*H677</f>
        <v>0</v>
      </c>
      <c r="AR677" s="155" t="s">
        <v>290</v>
      </c>
      <c r="AT677" s="155" t="s">
        <v>118</v>
      </c>
      <c r="AU677" s="155" t="s">
        <v>82</v>
      </c>
      <c r="AY677" s="17" t="s">
        <v>115</v>
      </c>
      <c r="BE677" s="156">
        <f>IF(N677="základní",J677,0)</f>
        <v>0</v>
      </c>
      <c r="BF677" s="156">
        <f>IF(N677="snížená",J677,0)</f>
        <v>0</v>
      </c>
      <c r="BG677" s="156">
        <f>IF(N677="zákl. přenesená",J677,0)</f>
        <v>0</v>
      </c>
      <c r="BH677" s="156">
        <f>IF(N677="sníž. přenesená",J677,0)</f>
        <v>0</v>
      </c>
      <c r="BI677" s="156">
        <f>IF(N677="nulová",J677,0)</f>
        <v>0</v>
      </c>
      <c r="BJ677" s="17" t="s">
        <v>80</v>
      </c>
      <c r="BK677" s="156">
        <f>ROUND(I677*H677,2)</f>
        <v>0</v>
      </c>
      <c r="BL677" s="17" t="s">
        <v>290</v>
      </c>
      <c r="BM677" s="155" t="s">
        <v>792</v>
      </c>
    </row>
    <row r="678" spans="2:65" s="1" customFormat="1">
      <c r="B678" s="32"/>
      <c r="D678" s="157" t="s">
        <v>125</v>
      </c>
      <c r="F678" s="158" t="s">
        <v>793</v>
      </c>
      <c r="I678" s="88"/>
      <c r="L678" s="32"/>
      <c r="M678" s="159"/>
      <c r="N678" s="52"/>
      <c r="O678" s="52"/>
      <c r="P678" s="52"/>
      <c r="Q678" s="52"/>
      <c r="R678" s="52"/>
      <c r="S678" s="52"/>
      <c r="T678" s="53"/>
      <c r="AT678" s="17" t="s">
        <v>125</v>
      </c>
      <c r="AU678" s="17" t="s">
        <v>82</v>
      </c>
    </row>
    <row r="679" spans="2:65" s="12" customFormat="1">
      <c r="B679" s="160"/>
      <c r="D679" s="157" t="s">
        <v>126</v>
      </c>
      <c r="E679" s="161" t="s">
        <v>3</v>
      </c>
      <c r="F679" s="162" t="s">
        <v>193</v>
      </c>
      <c r="H679" s="161" t="s">
        <v>3</v>
      </c>
      <c r="I679" s="163"/>
      <c r="L679" s="160"/>
      <c r="M679" s="164"/>
      <c r="N679" s="165"/>
      <c r="O679" s="165"/>
      <c r="P679" s="165"/>
      <c r="Q679" s="165"/>
      <c r="R679" s="165"/>
      <c r="S679" s="165"/>
      <c r="T679" s="166"/>
      <c r="AT679" s="161" t="s">
        <v>126</v>
      </c>
      <c r="AU679" s="161" t="s">
        <v>82</v>
      </c>
      <c r="AV679" s="12" t="s">
        <v>80</v>
      </c>
      <c r="AW679" s="12" t="s">
        <v>33</v>
      </c>
      <c r="AX679" s="12" t="s">
        <v>72</v>
      </c>
      <c r="AY679" s="161" t="s">
        <v>115</v>
      </c>
    </row>
    <row r="680" spans="2:65" s="12" customFormat="1">
      <c r="B680" s="160"/>
      <c r="D680" s="157" t="s">
        <v>126</v>
      </c>
      <c r="E680" s="161" t="s">
        <v>3</v>
      </c>
      <c r="F680" s="162" t="s">
        <v>194</v>
      </c>
      <c r="H680" s="161" t="s">
        <v>3</v>
      </c>
      <c r="I680" s="163"/>
      <c r="L680" s="160"/>
      <c r="M680" s="164"/>
      <c r="N680" s="165"/>
      <c r="O680" s="165"/>
      <c r="P680" s="165"/>
      <c r="Q680" s="165"/>
      <c r="R680" s="165"/>
      <c r="S680" s="165"/>
      <c r="T680" s="166"/>
      <c r="AT680" s="161" t="s">
        <v>126</v>
      </c>
      <c r="AU680" s="161" t="s">
        <v>82</v>
      </c>
      <c r="AV680" s="12" t="s">
        <v>80</v>
      </c>
      <c r="AW680" s="12" t="s">
        <v>33</v>
      </c>
      <c r="AX680" s="12" t="s">
        <v>72</v>
      </c>
      <c r="AY680" s="161" t="s">
        <v>115</v>
      </c>
    </row>
    <row r="681" spans="2:65" s="13" customFormat="1">
      <c r="B681" s="167"/>
      <c r="D681" s="157" t="s">
        <v>126</v>
      </c>
      <c r="E681" s="168" t="s">
        <v>3</v>
      </c>
      <c r="F681" s="169" t="s">
        <v>195</v>
      </c>
      <c r="H681" s="170">
        <v>19.163</v>
      </c>
      <c r="I681" s="171"/>
      <c r="L681" s="167"/>
      <c r="M681" s="172"/>
      <c r="N681" s="173"/>
      <c r="O681" s="173"/>
      <c r="P681" s="173"/>
      <c r="Q681" s="173"/>
      <c r="R681" s="173"/>
      <c r="S681" s="173"/>
      <c r="T681" s="174"/>
      <c r="AT681" s="168" t="s">
        <v>126</v>
      </c>
      <c r="AU681" s="168" t="s">
        <v>82</v>
      </c>
      <c r="AV681" s="13" t="s">
        <v>82</v>
      </c>
      <c r="AW681" s="13" t="s">
        <v>33</v>
      </c>
      <c r="AX681" s="13" t="s">
        <v>72</v>
      </c>
      <c r="AY681" s="168" t="s">
        <v>115</v>
      </c>
    </row>
    <row r="682" spans="2:65" s="13" customFormat="1">
      <c r="B682" s="167"/>
      <c r="D682" s="157" t="s">
        <v>126</v>
      </c>
      <c r="E682" s="168" t="s">
        <v>3</v>
      </c>
      <c r="F682" s="169" t="s">
        <v>196</v>
      </c>
      <c r="H682" s="170">
        <v>59.234000000000002</v>
      </c>
      <c r="I682" s="171"/>
      <c r="L682" s="167"/>
      <c r="M682" s="172"/>
      <c r="N682" s="173"/>
      <c r="O682" s="173"/>
      <c r="P682" s="173"/>
      <c r="Q682" s="173"/>
      <c r="R682" s="173"/>
      <c r="S682" s="173"/>
      <c r="T682" s="174"/>
      <c r="AT682" s="168" t="s">
        <v>126</v>
      </c>
      <c r="AU682" s="168" t="s">
        <v>82</v>
      </c>
      <c r="AV682" s="13" t="s">
        <v>82</v>
      </c>
      <c r="AW682" s="13" t="s">
        <v>33</v>
      </c>
      <c r="AX682" s="13" t="s">
        <v>72</v>
      </c>
      <c r="AY682" s="168" t="s">
        <v>115</v>
      </c>
    </row>
    <row r="683" spans="2:65" s="12" customFormat="1">
      <c r="B683" s="160"/>
      <c r="D683" s="157" t="s">
        <v>126</v>
      </c>
      <c r="E683" s="161" t="s">
        <v>3</v>
      </c>
      <c r="F683" s="162" t="s">
        <v>785</v>
      </c>
      <c r="H683" s="161" t="s">
        <v>3</v>
      </c>
      <c r="I683" s="163"/>
      <c r="L683" s="160"/>
      <c r="M683" s="164"/>
      <c r="N683" s="165"/>
      <c r="O683" s="165"/>
      <c r="P683" s="165"/>
      <c r="Q683" s="165"/>
      <c r="R683" s="165"/>
      <c r="S683" s="165"/>
      <c r="T683" s="166"/>
      <c r="AT683" s="161" t="s">
        <v>126</v>
      </c>
      <c r="AU683" s="161" t="s">
        <v>82</v>
      </c>
      <c r="AV683" s="12" t="s">
        <v>80</v>
      </c>
      <c r="AW683" s="12" t="s">
        <v>33</v>
      </c>
      <c r="AX683" s="12" t="s">
        <v>72</v>
      </c>
      <c r="AY683" s="161" t="s">
        <v>115</v>
      </c>
    </row>
    <row r="684" spans="2:65" s="13" customFormat="1">
      <c r="B684" s="167"/>
      <c r="D684" s="157" t="s">
        <v>126</v>
      </c>
      <c r="E684" s="168" t="s">
        <v>3</v>
      </c>
      <c r="F684" s="169" t="s">
        <v>786</v>
      </c>
      <c r="H684" s="170">
        <v>92.531999999999996</v>
      </c>
      <c r="I684" s="171"/>
      <c r="L684" s="167"/>
      <c r="M684" s="172"/>
      <c r="N684" s="173"/>
      <c r="O684" s="173"/>
      <c r="P684" s="173"/>
      <c r="Q684" s="173"/>
      <c r="R684" s="173"/>
      <c r="S684" s="173"/>
      <c r="T684" s="174"/>
      <c r="AT684" s="168" t="s">
        <v>126</v>
      </c>
      <c r="AU684" s="168" t="s">
        <v>82</v>
      </c>
      <c r="AV684" s="13" t="s">
        <v>82</v>
      </c>
      <c r="AW684" s="13" t="s">
        <v>33</v>
      </c>
      <c r="AX684" s="13" t="s">
        <v>72</v>
      </c>
      <c r="AY684" s="168" t="s">
        <v>115</v>
      </c>
    </row>
    <row r="685" spans="2:65" s="12" customFormat="1">
      <c r="B685" s="160"/>
      <c r="D685" s="157" t="s">
        <v>126</v>
      </c>
      <c r="E685" s="161" t="s">
        <v>3</v>
      </c>
      <c r="F685" s="162" t="s">
        <v>787</v>
      </c>
      <c r="H685" s="161" t="s">
        <v>3</v>
      </c>
      <c r="I685" s="163"/>
      <c r="L685" s="160"/>
      <c r="M685" s="164"/>
      <c r="N685" s="165"/>
      <c r="O685" s="165"/>
      <c r="P685" s="165"/>
      <c r="Q685" s="165"/>
      <c r="R685" s="165"/>
      <c r="S685" s="165"/>
      <c r="T685" s="166"/>
      <c r="AT685" s="161" t="s">
        <v>126</v>
      </c>
      <c r="AU685" s="161" t="s">
        <v>82</v>
      </c>
      <c r="AV685" s="12" t="s">
        <v>80</v>
      </c>
      <c r="AW685" s="12" t="s">
        <v>33</v>
      </c>
      <c r="AX685" s="12" t="s">
        <v>72</v>
      </c>
      <c r="AY685" s="161" t="s">
        <v>115</v>
      </c>
    </row>
    <row r="686" spans="2:65" s="13" customFormat="1">
      <c r="B686" s="167"/>
      <c r="D686" s="157" t="s">
        <v>126</v>
      </c>
      <c r="E686" s="168" t="s">
        <v>3</v>
      </c>
      <c r="F686" s="169" t="s">
        <v>612</v>
      </c>
      <c r="H686" s="170">
        <v>14.303000000000001</v>
      </c>
      <c r="I686" s="171"/>
      <c r="L686" s="167"/>
      <c r="M686" s="172"/>
      <c r="N686" s="173"/>
      <c r="O686" s="173"/>
      <c r="P686" s="173"/>
      <c r="Q686" s="173"/>
      <c r="R686" s="173"/>
      <c r="S686" s="173"/>
      <c r="T686" s="174"/>
      <c r="AT686" s="168" t="s">
        <v>126</v>
      </c>
      <c r="AU686" s="168" t="s">
        <v>82</v>
      </c>
      <c r="AV686" s="13" t="s">
        <v>82</v>
      </c>
      <c r="AW686" s="13" t="s">
        <v>33</v>
      </c>
      <c r="AX686" s="13" t="s">
        <v>72</v>
      </c>
      <c r="AY686" s="168" t="s">
        <v>115</v>
      </c>
    </row>
    <row r="687" spans="2:65" s="13" customFormat="1">
      <c r="B687" s="167"/>
      <c r="D687" s="157" t="s">
        <v>126</v>
      </c>
      <c r="E687" s="168" t="s">
        <v>3</v>
      </c>
      <c r="F687" s="169" t="s">
        <v>788</v>
      </c>
      <c r="H687" s="170">
        <v>400</v>
      </c>
      <c r="I687" s="171"/>
      <c r="L687" s="167"/>
      <c r="M687" s="172"/>
      <c r="N687" s="173"/>
      <c r="O687" s="173"/>
      <c r="P687" s="173"/>
      <c r="Q687" s="173"/>
      <c r="R687" s="173"/>
      <c r="S687" s="173"/>
      <c r="T687" s="174"/>
      <c r="AT687" s="168" t="s">
        <v>126</v>
      </c>
      <c r="AU687" s="168" t="s">
        <v>82</v>
      </c>
      <c r="AV687" s="13" t="s">
        <v>82</v>
      </c>
      <c r="AW687" s="13" t="s">
        <v>33</v>
      </c>
      <c r="AX687" s="13" t="s">
        <v>72</v>
      </c>
      <c r="AY687" s="168" t="s">
        <v>115</v>
      </c>
    </row>
    <row r="688" spans="2:65" s="14" customFormat="1">
      <c r="B688" s="175"/>
      <c r="D688" s="157" t="s">
        <v>126</v>
      </c>
      <c r="E688" s="176" t="s">
        <v>3</v>
      </c>
      <c r="F688" s="177" t="s">
        <v>128</v>
      </c>
      <c r="H688" s="178">
        <v>585.23199999999997</v>
      </c>
      <c r="I688" s="179"/>
      <c r="L688" s="175"/>
      <c r="M688" s="180"/>
      <c r="N688" s="181"/>
      <c r="O688" s="181"/>
      <c r="P688" s="181"/>
      <c r="Q688" s="181"/>
      <c r="R688" s="181"/>
      <c r="S688" s="181"/>
      <c r="T688" s="182"/>
      <c r="AT688" s="176" t="s">
        <v>126</v>
      </c>
      <c r="AU688" s="176" t="s">
        <v>82</v>
      </c>
      <c r="AV688" s="14" t="s">
        <v>129</v>
      </c>
      <c r="AW688" s="14" t="s">
        <v>33</v>
      </c>
      <c r="AX688" s="14" t="s">
        <v>80</v>
      </c>
      <c r="AY688" s="176" t="s">
        <v>115</v>
      </c>
    </row>
    <row r="689" spans="2:65" s="1" customFormat="1" ht="16.5" customHeight="1">
      <c r="B689" s="143"/>
      <c r="C689" s="144" t="s">
        <v>794</v>
      </c>
      <c r="D689" s="144" t="s">
        <v>118</v>
      </c>
      <c r="E689" s="145" t="s">
        <v>795</v>
      </c>
      <c r="F689" s="146" t="s">
        <v>796</v>
      </c>
      <c r="G689" s="147" t="s">
        <v>190</v>
      </c>
      <c r="H689" s="148">
        <v>585.23199999999997</v>
      </c>
      <c r="I689" s="149"/>
      <c r="J689" s="150">
        <f>ROUND(I689*H689,2)</f>
        <v>0</v>
      </c>
      <c r="K689" s="146" t="s">
        <v>122</v>
      </c>
      <c r="L689" s="32"/>
      <c r="M689" s="151" t="s">
        <v>3</v>
      </c>
      <c r="N689" s="152" t="s">
        <v>43</v>
      </c>
      <c r="O689" s="52"/>
      <c r="P689" s="153">
        <f>O689*H689</f>
        <v>0</v>
      </c>
      <c r="Q689" s="153">
        <v>1.2999999999999999E-4</v>
      </c>
      <c r="R689" s="153">
        <f>Q689*H689</f>
        <v>7.6080159999999994E-2</v>
      </c>
      <c r="S689" s="153">
        <v>0</v>
      </c>
      <c r="T689" s="154">
        <f>S689*H689</f>
        <v>0</v>
      </c>
      <c r="AR689" s="155" t="s">
        <v>290</v>
      </c>
      <c r="AT689" s="155" t="s">
        <v>118</v>
      </c>
      <c r="AU689" s="155" t="s">
        <v>82</v>
      </c>
      <c r="AY689" s="17" t="s">
        <v>115</v>
      </c>
      <c r="BE689" s="156">
        <f>IF(N689="základní",J689,0)</f>
        <v>0</v>
      </c>
      <c r="BF689" s="156">
        <f>IF(N689="snížená",J689,0)</f>
        <v>0</v>
      </c>
      <c r="BG689" s="156">
        <f>IF(N689="zákl. přenesená",J689,0)</f>
        <v>0</v>
      </c>
      <c r="BH689" s="156">
        <f>IF(N689="sníž. přenesená",J689,0)</f>
        <v>0</v>
      </c>
      <c r="BI689" s="156">
        <f>IF(N689="nulová",J689,0)</f>
        <v>0</v>
      </c>
      <c r="BJ689" s="17" t="s">
        <v>80</v>
      </c>
      <c r="BK689" s="156">
        <f>ROUND(I689*H689,2)</f>
        <v>0</v>
      </c>
      <c r="BL689" s="17" t="s">
        <v>290</v>
      </c>
      <c r="BM689" s="155" t="s">
        <v>797</v>
      </c>
    </row>
    <row r="690" spans="2:65" s="1" customFormat="1">
      <c r="B690" s="32"/>
      <c r="D690" s="157" t="s">
        <v>125</v>
      </c>
      <c r="F690" s="158" t="s">
        <v>798</v>
      </c>
      <c r="I690" s="88"/>
      <c r="L690" s="32"/>
      <c r="M690" s="159"/>
      <c r="N690" s="52"/>
      <c r="O690" s="52"/>
      <c r="P690" s="52"/>
      <c r="Q690" s="52"/>
      <c r="R690" s="52"/>
      <c r="S690" s="52"/>
      <c r="T690" s="53"/>
      <c r="AT690" s="17" t="s">
        <v>125</v>
      </c>
      <c r="AU690" s="17" t="s">
        <v>82</v>
      </c>
    </row>
    <row r="691" spans="2:65" s="12" customFormat="1">
      <c r="B691" s="160"/>
      <c r="D691" s="157" t="s">
        <v>126</v>
      </c>
      <c r="E691" s="161" t="s">
        <v>3</v>
      </c>
      <c r="F691" s="162" t="s">
        <v>193</v>
      </c>
      <c r="H691" s="161" t="s">
        <v>3</v>
      </c>
      <c r="I691" s="163"/>
      <c r="L691" s="160"/>
      <c r="M691" s="164"/>
      <c r="N691" s="165"/>
      <c r="O691" s="165"/>
      <c r="P691" s="165"/>
      <c r="Q691" s="165"/>
      <c r="R691" s="165"/>
      <c r="S691" s="165"/>
      <c r="T691" s="166"/>
      <c r="AT691" s="161" t="s">
        <v>126</v>
      </c>
      <c r="AU691" s="161" t="s">
        <v>82</v>
      </c>
      <c r="AV691" s="12" t="s">
        <v>80</v>
      </c>
      <c r="AW691" s="12" t="s">
        <v>33</v>
      </c>
      <c r="AX691" s="12" t="s">
        <v>72</v>
      </c>
      <c r="AY691" s="161" t="s">
        <v>115</v>
      </c>
    </row>
    <row r="692" spans="2:65" s="12" customFormat="1">
      <c r="B692" s="160"/>
      <c r="D692" s="157" t="s">
        <v>126</v>
      </c>
      <c r="E692" s="161" t="s">
        <v>3</v>
      </c>
      <c r="F692" s="162" t="s">
        <v>194</v>
      </c>
      <c r="H692" s="161" t="s">
        <v>3</v>
      </c>
      <c r="I692" s="163"/>
      <c r="L692" s="160"/>
      <c r="M692" s="164"/>
      <c r="N692" s="165"/>
      <c r="O692" s="165"/>
      <c r="P692" s="165"/>
      <c r="Q692" s="165"/>
      <c r="R692" s="165"/>
      <c r="S692" s="165"/>
      <c r="T692" s="166"/>
      <c r="AT692" s="161" t="s">
        <v>126</v>
      </c>
      <c r="AU692" s="161" t="s">
        <v>82</v>
      </c>
      <c r="AV692" s="12" t="s">
        <v>80</v>
      </c>
      <c r="AW692" s="12" t="s">
        <v>33</v>
      </c>
      <c r="AX692" s="12" t="s">
        <v>72</v>
      </c>
      <c r="AY692" s="161" t="s">
        <v>115</v>
      </c>
    </row>
    <row r="693" spans="2:65" s="13" customFormat="1">
      <c r="B693" s="167"/>
      <c r="D693" s="157" t="s">
        <v>126</v>
      </c>
      <c r="E693" s="168" t="s">
        <v>3</v>
      </c>
      <c r="F693" s="169" t="s">
        <v>195</v>
      </c>
      <c r="H693" s="170">
        <v>19.163</v>
      </c>
      <c r="I693" s="171"/>
      <c r="L693" s="167"/>
      <c r="M693" s="172"/>
      <c r="N693" s="173"/>
      <c r="O693" s="173"/>
      <c r="P693" s="173"/>
      <c r="Q693" s="173"/>
      <c r="R693" s="173"/>
      <c r="S693" s="173"/>
      <c r="T693" s="174"/>
      <c r="AT693" s="168" t="s">
        <v>126</v>
      </c>
      <c r="AU693" s="168" t="s">
        <v>82</v>
      </c>
      <c r="AV693" s="13" t="s">
        <v>82</v>
      </c>
      <c r="AW693" s="13" t="s">
        <v>33</v>
      </c>
      <c r="AX693" s="13" t="s">
        <v>72</v>
      </c>
      <c r="AY693" s="168" t="s">
        <v>115</v>
      </c>
    </row>
    <row r="694" spans="2:65" s="13" customFormat="1">
      <c r="B694" s="167"/>
      <c r="D694" s="157" t="s">
        <v>126</v>
      </c>
      <c r="E694" s="168" t="s">
        <v>3</v>
      </c>
      <c r="F694" s="169" t="s">
        <v>196</v>
      </c>
      <c r="H694" s="170">
        <v>59.234000000000002</v>
      </c>
      <c r="I694" s="171"/>
      <c r="L694" s="167"/>
      <c r="M694" s="172"/>
      <c r="N694" s="173"/>
      <c r="O694" s="173"/>
      <c r="P694" s="173"/>
      <c r="Q694" s="173"/>
      <c r="R694" s="173"/>
      <c r="S694" s="173"/>
      <c r="T694" s="174"/>
      <c r="AT694" s="168" t="s">
        <v>126</v>
      </c>
      <c r="AU694" s="168" t="s">
        <v>82</v>
      </c>
      <c r="AV694" s="13" t="s">
        <v>82</v>
      </c>
      <c r="AW694" s="13" t="s">
        <v>33</v>
      </c>
      <c r="AX694" s="13" t="s">
        <v>72</v>
      </c>
      <c r="AY694" s="168" t="s">
        <v>115</v>
      </c>
    </row>
    <row r="695" spans="2:65" s="12" customFormat="1">
      <c r="B695" s="160"/>
      <c r="D695" s="157" t="s">
        <v>126</v>
      </c>
      <c r="E695" s="161" t="s">
        <v>3</v>
      </c>
      <c r="F695" s="162" t="s">
        <v>785</v>
      </c>
      <c r="H695" s="161" t="s">
        <v>3</v>
      </c>
      <c r="I695" s="163"/>
      <c r="L695" s="160"/>
      <c r="M695" s="164"/>
      <c r="N695" s="165"/>
      <c r="O695" s="165"/>
      <c r="P695" s="165"/>
      <c r="Q695" s="165"/>
      <c r="R695" s="165"/>
      <c r="S695" s="165"/>
      <c r="T695" s="166"/>
      <c r="AT695" s="161" t="s">
        <v>126</v>
      </c>
      <c r="AU695" s="161" t="s">
        <v>82</v>
      </c>
      <c r="AV695" s="12" t="s">
        <v>80</v>
      </c>
      <c r="AW695" s="12" t="s">
        <v>33</v>
      </c>
      <c r="AX695" s="12" t="s">
        <v>72</v>
      </c>
      <c r="AY695" s="161" t="s">
        <v>115</v>
      </c>
    </row>
    <row r="696" spans="2:65" s="13" customFormat="1">
      <c r="B696" s="167"/>
      <c r="D696" s="157" t="s">
        <v>126</v>
      </c>
      <c r="E696" s="168" t="s">
        <v>3</v>
      </c>
      <c r="F696" s="169" t="s">
        <v>786</v>
      </c>
      <c r="H696" s="170">
        <v>92.531999999999996</v>
      </c>
      <c r="I696" s="171"/>
      <c r="L696" s="167"/>
      <c r="M696" s="172"/>
      <c r="N696" s="173"/>
      <c r="O696" s="173"/>
      <c r="P696" s="173"/>
      <c r="Q696" s="173"/>
      <c r="R696" s="173"/>
      <c r="S696" s="173"/>
      <c r="T696" s="174"/>
      <c r="AT696" s="168" t="s">
        <v>126</v>
      </c>
      <c r="AU696" s="168" t="s">
        <v>82</v>
      </c>
      <c r="AV696" s="13" t="s">
        <v>82</v>
      </c>
      <c r="AW696" s="13" t="s">
        <v>33</v>
      </c>
      <c r="AX696" s="13" t="s">
        <v>72</v>
      </c>
      <c r="AY696" s="168" t="s">
        <v>115</v>
      </c>
    </row>
    <row r="697" spans="2:65" s="12" customFormat="1">
      <c r="B697" s="160"/>
      <c r="D697" s="157" t="s">
        <v>126</v>
      </c>
      <c r="E697" s="161" t="s">
        <v>3</v>
      </c>
      <c r="F697" s="162" t="s">
        <v>787</v>
      </c>
      <c r="H697" s="161" t="s">
        <v>3</v>
      </c>
      <c r="I697" s="163"/>
      <c r="L697" s="160"/>
      <c r="M697" s="164"/>
      <c r="N697" s="165"/>
      <c r="O697" s="165"/>
      <c r="P697" s="165"/>
      <c r="Q697" s="165"/>
      <c r="R697" s="165"/>
      <c r="S697" s="165"/>
      <c r="T697" s="166"/>
      <c r="AT697" s="161" t="s">
        <v>126</v>
      </c>
      <c r="AU697" s="161" t="s">
        <v>82</v>
      </c>
      <c r="AV697" s="12" t="s">
        <v>80</v>
      </c>
      <c r="AW697" s="12" t="s">
        <v>33</v>
      </c>
      <c r="AX697" s="12" t="s">
        <v>72</v>
      </c>
      <c r="AY697" s="161" t="s">
        <v>115</v>
      </c>
    </row>
    <row r="698" spans="2:65" s="13" customFormat="1">
      <c r="B698" s="167"/>
      <c r="D698" s="157" t="s">
        <v>126</v>
      </c>
      <c r="E698" s="168" t="s">
        <v>3</v>
      </c>
      <c r="F698" s="169" t="s">
        <v>612</v>
      </c>
      <c r="H698" s="170">
        <v>14.303000000000001</v>
      </c>
      <c r="I698" s="171"/>
      <c r="L698" s="167"/>
      <c r="M698" s="172"/>
      <c r="N698" s="173"/>
      <c r="O698" s="173"/>
      <c r="P698" s="173"/>
      <c r="Q698" s="173"/>
      <c r="R698" s="173"/>
      <c r="S698" s="173"/>
      <c r="T698" s="174"/>
      <c r="AT698" s="168" t="s">
        <v>126</v>
      </c>
      <c r="AU698" s="168" t="s">
        <v>82</v>
      </c>
      <c r="AV698" s="13" t="s">
        <v>82</v>
      </c>
      <c r="AW698" s="13" t="s">
        <v>33</v>
      </c>
      <c r="AX698" s="13" t="s">
        <v>72</v>
      </c>
      <c r="AY698" s="168" t="s">
        <v>115</v>
      </c>
    </row>
    <row r="699" spans="2:65" s="13" customFormat="1">
      <c r="B699" s="167"/>
      <c r="D699" s="157" t="s">
        <v>126</v>
      </c>
      <c r="E699" s="168" t="s">
        <v>3</v>
      </c>
      <c r="F699" s="169" t="s">
        <v>788</v>
      </c>
      <c r="H699" s="170">
        <v>400</v>
      </c>
      <c r="I699" s="171"/>
      <c r="L699" s="167"/>
      <c r="M699" s="172"/>
      <c r="N699" s="173"/>
      <c r="O699" s="173"/>
      <c r="P699" s="173"/>
      <c r="Q699" s="173"/>
      <c r="R699" s="173"/>
      <c r="S699" s="173"/>
      <c r="T699" s="174"/>
      <c r="AT699" s="168" t="s">
        <v>126</v>
      </c>
      <c r="AU699" s="168" t="s">
        <v>82</v>
      </c>
      <c r="AV699" s="13" t="s">
        <v>82</v>
      </c>
      <c r="AW699" s="13" t="s">
        <v>33</v>
      </c>
      <c r="AX699" s="13" t="s">
        <v>72</v>
      </c>
      <c r="AY699" s="168" t="s">
        <v>115</v>
      </c>
    </row>
    <row r="700" spans="2:65" s="14" customFormat="1">
      <c r="B700" s="175"/>
      <c r="D700" s="157" t="s">
        <v>126</v>
      </c>
      <c r="E700" s="176" t="s">
        <v>3</v>
      </c>
      <c r="F700" s="177" t="s">
        <v>128</v>
      </c>
      <c r="H700" s="178">
        <v>585.23199999999997</v>
      </c>
      <c r="I700" s="179"/>
      <c r="L700" s="175"/>
      <c r="M700" s="180"/>
      <c r="N700" s="181"/>
      <c r="O700" s="181"/>
      <c r="P700" s="181"/>
      <c r="Q700" s="181"/>
      <c r="R700" s="181"/>
      <c r="S700" s="181"/>
      <c r="T700" s="182"/>
      <c r="AT700" s="176" t="s">
        <v>126</v>
      </c>
      <c r="AU700" s="176" t="s">
        <v>82</v>
      </c>
      <c r="AV700" s="14" t="s">
        <v>129</v>
      </c>
      <c r="AW700" s="14" t="s">
        <v>33</v>
      </c>
      <c r="AX700" s="14" t="s">
        <v>80</v>
      </c>
      <c r="AY700" s="176" t="s">
        <v>115</v>
      </c>
    </row>
    <row r="701" spans="2:65" s="1" customFormat="1" ht="16.5" customHeight="1">
      <c r="B701" s="143"/>
      <c r="C701" s="144" t="s">
        <v>799</v>
      </c>
      <c r="D701" s="144" t="s">
        <v>118</v>
      </c>
      <c r="E701" s="145" t="s">
        <v>800</v>
      </c>
      <c r="F701" s="146" t="s">
        <v>801</v>
      </c>
      <c r="G701" s="147" t="s">
        <v>190</v>
      </c>
      <c r="H701" s="148">
        <v>585.23199999999997</v>
      </c>
      <c r="I701" s="149"/>
      <c r="J701" s="150">
        <f>ROUND(I701*H701,2)</f>
        <v>0</v>
      </c>
      <c r="K701" s="146" t="s">
        <v>122</v>
      </c>
      <c r="L701" s="32"/>
      <c r="M701" s="151" t="s">
        <v>3</v>
      </c>
      <c r="N701" s="152" t="s">
        <v>43</v>
      </c>
      <c r="O701" s="52"/>
      <c r="P701" s="153">
        <f>O701*H701</f>
        <v>0</v>
      </c>
      <c r="Q701" s="153">
        <v>2.5999999999999998E-4</v>
      </c>
      <c r="R701" s="153">
        <f>Q701*H701</f>
        <v>0.15216031999999999</v>
      </c>
      <c r="S701" s="153">
        <v>0</v>
      </c>
      <c r="T701" s="154">
        <f>S701*H701</f>
        <v>0</v>
      </c>
      <c r="AR701" s="155" t="s">
        <v>290</v>
      </c>
      <c r="AT701" s="155" t="s">
        <v>118</v>
      </c>
      <c r="AU701" s="155" t="s">
        <v>82</v>
      </c>
      <c r="AY701" s="17" t="s">
        <v>115</v>
      </c>
      <c r="BE701" s="156">
        <f>IF(N701="základní",J701,0)</f>
        <v>0</v>
      </c>
      <c r="BF701" s="156">
        <f>IF(N701="snížená",J701,0)</f>
        <v>0</v>
      </c>
      <c r="BG701" s="156">
        <f>IF(N701="zákl. přenesená",J701,0)</f>
        <v>0</v>
      </c>
      <c r="BH701" s="156">
        <f>IF(N701="sníž. přenesená",J701,0)</f>
        <v>0</v>
      </c>
      <c r="BI701" s="156">
        <f>IF(N701="nulová",J701,0)</f>
        <v>0</v>
      </c>
      <c r="BJ701" s="17" t="s">
        <v>80</v>
      </c>
      <c r="BK701" s="156">
        <f>ROUND(I701*H701,2)</f>
        <v>0</v>
      </c>
      <c r="BL701" s="17" t="s">
        <v>290</v>
      </c>
      <c r="BM701" s="155" t="s">
        <v>802</v>
      </c>
    </row>
    <row r="702" spans="2:65" s="1" customFormat="1">
      <c r="B702" s="32"/>
      <c r="D702" s="157" t="s">
        <v>125</v>
      </c>
      <c r="F702" s="158" t="s">
        <v>803</v>
      </c>
      <c r="I702" s="88"/>
      <c r="L702" s="32"/>
      <c r="M702" s="159"/>
      <c r="N702" s="52"/>
      <c r="O702" s="52"/>
      <c r="P702" s="52"/>
      <c r="Q702" s="52"/>
      <c r="R702" s="52"/>
      <c r="S702" s="52"/>
      <c r="T702" s="53"/>
      <c r="AT702" s="17" t="s">
        <v>125</v>
      </c>
      <c r="AU702" s="17" t="s">
        <v>82</v>
      </c>
    </row>
    <row r="703" spans="2:65" s="12" customFormat="1">
      <c r="B703" s="160"/>
      <c r="D703" s="157" t="s">
        <v>126</v>
      </c>
      <c r="E703" s="161" t="s">
        <v>3</v>
      </c>
      <c r="F703" s="162" t="s">
        <v>193</v>
      </c>
      <c r="H703" s="161" t="s">
        <v>3</v>
      </c>
      <c r="I703" s="163"/>
      <c r="L703" s="160"/>
      <c r="M703" s="164"/>
      <c r="N703" s="165"/>
      <c r="O703" s="165"/>
      <c r="P703" s="165"/>
      <c r="Q703" s="165"/>
      <c r="R703" s="165"/>
      <c r="S703" s="165"/>
      <c r="T703" s="166"/>
      <c r="AT703" s="161" t="s">
        <v>126</v>
      </c>
      <c r="AU703" s="161" t="s">
        <v>82</v>
      </c>
      <c r="AV703" s="12" t="s">
        <v>80</v>
      </c>
      <c r="AW703" s="12" t="s">
        <v>33</v>
      </c>
      <c r="AX703" s="12" t="s">
        <v>72</v>
      </c>
      <c r="AY703" s="161" t="s">
        <v>115</v>
      </c>
    </row>
    <row r="704" spans="2:65" s="12" customFormat="1">
      <c r="B704" s="160"/>
      <c r="D704" s="157" t="s">
        <v>126</v>
      </c>
      <c r="E704" s="161" t="s">
        <v>3</v>
      </c>
      <c r="F704" s="162" t="s">
        <v>194</v>
      </c>
      <c r="H704" s="161" t="s">
        <v>3</v>
      </c>
      <c r="I704" s="163"/>
      <c r="L704" s="160"/>
      <c r="M704" s="164"/>
      <c r="N704" s="165"/>
      <c r="O704" s="165"/>
      <c r="P704" s="165"/>
      <c r="Q704" s="165"/>
      <c r="R704" s="165"/>
      <c r="S704" s="165"/>
      <c r="T704" s="166"/>
      <c r="AT704" s="161" t="s">
        <v>126</v>
      </c>
      <c r="AU704" s="161" t="s">
        <v>82</v>
      </c>
      <c r="AV704" s="12" t="s">
        <v>80</v>
      </c>
      <c r="AW704" s="12" t="s">
        <v>33</v>
      </c>
      <c r="AX704" s="12" t="s">
        <v>72</v>
      </c>
      <c r="AY704" s="161" t="s">
        <v>115</v>
      </c>
    </row>
    <row r="705" spans="2:65" s="13" customFormat="1">
      <c r="B705" s="167"/>
      <c r="D705" s="157" t="s">
        <v>126</v>
      </c>
      <c r="E705" s="168" t="s">
        <v>3</v>
      </c>
      <c r="F705" s="169" t="s">
        <v>195</v>
      </c>
      <c r="H705" s="170">
        <v>19.163</v>
      </c>
      <c r="I705" s="171"/>
      <c r="L705" s="167"/>
      <c r="M705" s="172"/>
      <c r="N705" s="173"/>
      <c r="O705" s="173"/>
      <c r="P705" s="173"/>
      <c r="Q705" s="173"/>
      <c r="R705" s="173"/>
      <c r="S705" s="173"/>
      <c r="T705" s="174"/>
      <c r="AT705" s="168" t="s">
        <v>126</v>
      </c>
      <c r="AU705" s="168" t="s">
        <v>82</v>
      </c>
      <c r="AV705" s="13" t="s">
        <v>82</v>
      </c>
      <c r="AW705" s="13" t="s">
        <v>33</v>
      </c>
      <c r="AX705" s="13" t="s">
        <v>72</v>
      </c>
      <c r="AY705" s="168" t="s">
        <v>115</v>
      </c>
    </row>
    <row r="706" spans="2:65" s="13" customFormat="1">
      <c r="B706" s="167"/>
      <c r="D706" s="157" t="s">
        <v>126</v>
      </c>
      <c r="E706" s="168" t="s">
        <v>3</v>
      </c>
      <c r="F706" s="169" t="s">
        <v>196</v>
      </c>
      <c r="H706" s="170">
        <v>59.234000000000002</v>
      </c>
      <c r="I706" s="171"/>
      <c r="L706" s="167"/>
      <c r="M706" s="172"/>
      <c r="N706" s="173"/>
      <c r="O706" s="173"/>
      <c r="P706" s="173"/>
      <c r="Q706" s="173"/>
      <c r="R706" s="173"/>
      <c r="S706" s="173"/>
      <c r="T706" s="174"/>
      <c r="AT706" s="168" t="s">
        <v>126</v>
      </c>
      <c r="AU706" s="168" t="s">
        <v>82</v>
      </c>
      <c r="AV706" s="13" t="s">
        <v>82</v>
      </c>
      <c r="AW706" s="13" t="s">
        <v>33</v>
      </c>
      <c r="AX706" s="13" t="s">
        <v>72</v>
      </c>
      <c r="AY706" s="168" t="s">
        <v>115</v>
      </c>
    </row>
    <row r="707" spans="2:65" s="12" customFormat="1">
      <c r="B707" s="160"/>
      <c r="D707" s="157" t="s">
        <v>126</v>
      </c>
      <c r="E707" s="161" t="s">
        <v>3</v>
      </c>
      <c r="F707" s="162" t="s">
        <v>785</v>
      </c>
      <c r="H707" s="161" t="s">
        <v>3</v>
      </c>
      <c r="I707" s="163"/>
      <c r="L707" s="160"/>
      <c r="M707" s="164"/>
      <c r="N707" s="165"/>
      <c r="O707" s="165"/>
      <c r="P707" s="165"/>
      <c r="Q707" s="165"/>
      <c r="R707" s="165"/>
      <c r="S707" s="165"/>
      <c r="T707" s="166"/>
      <c r="AT707" s="161" t="s">
        <v>126</v>
      </c>
      <c r="AU707" s="161" t="s">
        <v>82</v>
      </c>
      <c r="AV707" s="12" t="s">
        <v>80</v>
      </c>
      <c r="AW707" s="12" t="s">
        <v>33</v>
      </c>
      <c r="AX707" s="12" t="s">
        <v>72</v>
      </c>
      <c r="AY707" s="161" t="s">
        <v>115</v>
      </c>
    </row>
    <row r="708" spans="2:65" s="13" customFormat="1">
      <c r="B708" s="167"/>
      <c r="D708" s="157" t="s">
        <v>126</v>
      </c>
      <c r="E708" s="168" t="s">
        <v>3</v>
      </c>
      <c r="F708" s="169" t="s">
        <v>786</v>
      </c>
      <c r="H708" s="170">
        <v>92.531999999999996</v>
      </c>
      <c r="I708" s="171"/>
      <c r="L708" s="167"/>
      <c r="M708" s="172"/>
      <c r="N708" s="173"/>
      <c r="O708" s="173"/>
      <c r="P708" s="173"/>
      <c r="Q708" s="173"/>
      <c r="R708" s="173"/>
      <c r="S708" s="173"/>
      <c r="T708" s="174"/>
      <c r="AT708" s="168" t="s">
        <v>126</v>
      </c>
      <c r="AU708" s="168" t="s">
        <v>82</v>
      </c>
      <c r="AV708" s="13" t="s">
        <v>82</v>
      </c>
      <c r="AW708" s="13" t="s">
        <v>33</v>
      </c>
      <c r="AX708" s="13" t="s">
        <v>72</v>
      </c>
      <c r="AY708" s="168" t="s">
        <v>115</v>
      </c>
    </row>
    <row r="709" spans="2:65" s="12" customFormat="1">
      <c r="B709" s="160"/>
      <c r="D709" s="157" t="s">
        <v>126</v>
      </c>
      <c r="E709" s="161" t="s">
        <v>3</v>
      </c>
      <c r="F709" s="162" t="s">
        <v>787</v>
      </c>
      <c r="H709" s="161" t="s">
        <v>3</v>
      </c>
      <c r="I709" s="163"/>
      <c r="L709" s="160"/>
      <c r="M709" s="164"/>
      <c r="N709" s="165"/>
      <c r="O709" s="165"/>
      <c r="P709" s="165"/>
      <c r="Q709" s="165"/>
      <c r="R709" s="165"/>
      <c r="S709" s="165"/>
      <c r="T709" s="166"/>
      <c r="AT709" s="161" t="s">
        <v>126</v>
      </c>
      <c r="AU709" s="161" t="s">
        <v>82</v>
      </c>
      <c r="AV709" s="12" t="s">
        <v>80</v>
      </c>
      <c r="AW709" s="12" t="s">
        <v>33</v>
      </c>
      <c r="AX709" s="12" t="s">
        <v>72</v>
      </c>
      <c r="AY709" s="161" t="s">
        <v>115</v>
      </c>
    </row>
    <row r="710" spans="2:65" s="13" customFormat="1">
      <c r="B710" s="167"/>
      <c r="D710" s="157" t="s">
        <v>126</v>
      </c>
      <c r="E710" s="168" t="s">
        <v>3</v>
      </c>
      <c r="F710" s="169" t="s">
        <v>612</v>
      </c>
      <c r="H710" s="170">
        <v>14.303000000000001</v>
      </c>
      <c r="I710" s="171"/>
      <c r="L710" s="167"/>
      <c r="M710" s="172"/>
      <c r="N710" s="173"/>
      <c r="O710" s="173"/>
      <c r="P710" s="173"/>
      <c r="Q710" s="173"/>
      <c r="R710" s="173"/>
      <c r="S710" s="173"/>
      <c r="T710" s="174"/>
      <c r="AT710" s="168" t="s">
        <v>126</v>
      </c>
      <c r="AU710" s="168" t="s">
        <v>82</v>
      </c>
      <c r="AV710" s="13" t="s">
        <v>82</v>
      </c>
      <c r="AW710" s="13" t="s">
        <v>33</v>
      </c>
      <c r="AX710" s="13" t="s">
        <v>72</v>
      </c>
      <c r="AY710" s="168" t="s">
        <v>115</v>
      </c>
    </row>
    <row r="711" spans="2:65" s="13" customFormat="1">
      <c r="B711" s="167"/>
      <c r="D711" s="157" t="s">
        <v>126</v>
      </c>
      <c r="E711" s="168" t="s">
        <v>3</v>
      </c>
      <c r="F711" s="169" t="s">
        <v>788</v>
      </c>
      <c r="H711" s="170">
        <v>400</v>
      </c>
      <c r="I711" s="171"/>
      <c r="L711" s="167"/>
      <c r="M711" s="172"/>
      <c r="N711" s="173"/>
      <c r="O711" s="173"/>
      <c r="P711" s="173"/>
      <c r="Q711" s="173"/>
      <c r="R711" s="173"/>
      <c r="S711" s="173"/>
      <c r="T711" s="174"/>
      <c r="AT711" s="168" t="s">
        <v>126</v>
      </c>
      <c r="AU711" s="168" t="s">
        <v>82</v>
      </c>
      <c r="AV711" s="13" t="s">
        <v>82</v>
      </c>
      <c r="AW711" s="13" t="s">
        <v>33</v>
      </c>
      <c r="AX711" s="13" t="s">
        <v>72</v>
      </c>
      <c r="AY711" s="168" t="s">
        <v>115</v>
      </c>
    </row>
    <row r="712" spans="2:65" s="14" customFormat="1">
      <c r="B712" s="175"/>
      <c r="D712" s="157" t="s">
        <v>126</v>
      </c>
      <c r="E712" s="176" t="s">
        <v>3</v>
      </c>
      <c r="F712" s="177" t="s">
        <v>128</v>
      </c>
      <c r="H712" s="178">
        <v>585.23199999999997</v>
      </c>
      <c r="I712" s="179"/>
      <c r="L712" s="175"/>
      <c r="M712" s="180"/>
      <c r="N712" s="181"/>
      <c r="O712" s="181"/>
      <c r="P712" s="181"/>
      <c r="Q712" s="181"/>
      <c r="R712" s="181"/>
      <c r="S712" s="181"/>
      <c r="T712" s="182"/>
      <c r="AT712" s="176" t="s">
        <v>126</v>
      </c>
      <c r="AU712" s="176" t="s">
        <v>82</v>
      </c>
      <c r="AV712" s="14" t="s">
        <v>129</v>
      </c>
      <c r="AW712" s="14" t="s">
        <v>33</v>
      </c>
      <c r="AX712" s="14" t="s">
        <v>80</v>
      </c>
      <c r="AY712" s="176" t="s">
        <v>115</v>
      </c>
    </row>
    <row r="713" spans="2:65" s="11" customFormat="1" ht="25.9" customHeight="1">
      <c r="B713" s="130"/>
      <c r="D713" s="131" t="s">
        <v>71</v>
      </c>
      <c r="E713" s="132" t="s">
        <v>506</v>
      </c>
      <c r="F713" s="132" t="s">
        <v>804</v>
      </c>
      <c r="I713" s="133"/>
      <c r="J713" s="134">
        <f>BK713</f>
        <v>40000</v>
      </c>
      <c r="L713" s="130"/>
      <c r="M713" s="135"/>
      <c r="N713" s="136"/>
      <c r="O713" s="136"/>
      <c r="P713" s="137">
        <f>P714</f>
        <v>0</v>
      </c>
      <c r="Q713" s="136"/>
      <c r="R713" s="137">
        <f>R714</f>
        <v>0</v>
      </c>
      <c r="S713" s="136"/>
      <c r="T713" s="138">
        <f>T714</f>
        <v>0</v>
      </c>
      <c r="AR713" s="131" t="s">
        <v>134</v>
      </c>
      <c r="AT713" s="139" t="s">
        <v>71</v>
      </c>
      <c r="AU713" s="139" t="s">
        <v>72</v>
      </c>
      <c r="AY713" s="131" t="s">
        <v>115</v>
      </c>
      <c r="BK713" s="140">
        <f>BK714</f>
        <v>40000</v>
      </c>
    </row>
    <row r="714" spans="2:65" s="11" customFormat="1" ht="22.9" customHeight="1">
      <c r="B714" s="130"/>
      <c r="D714" s="131" t="s">
        <v>71</v>
      </c>
      <c r="E714" s="141" t="s">
        <v>805</v>
      </c>
      <c r="F714" s="141" t="s">
        <v>806</v>
      </c>
      <c r="I714" s="133"/>
      <c r="J714" s="142">
        <f>BK714</f>
        <v>40000</v>
      </c>
      <c r="L714" s="130"/>
      <c r="M714" s="135"/>
      <c r="N714" s="136"/>
      <c r="O714" s="136"/>
      <c r="P714" s="137">
        <f>SUM(P715:P716)</f>
        <v>0</v>
      </c>
      <c r="Q714" s="136"/>
      <c r="R714" s="137">
        <f>SUM(R715:R716)</f>
        <v>0</v>
      </c>
      <c r="S714" s="136"/>
      <c r="T714" s="138">
        <f>SUM(T715:T716)</f>
        <v>0</v>
      </c>
      <c r="AR714" s="131" t="s">
        <v>134</v>
      </c>
      <c r="AT714" s="139" t="s">
        <v>71</v>
      </c>
      <c r="AU714" s="139" t="s">
        <v>80</v>
      </c>
      <c r="AY714" s="131" t="s">
        <v>115</v>
      </c>
      <c r="BK714" s="140">
        <f>SUM(BK715:BK716)</f>
        <v>40000</v>
      </c>
    </row>
    <row r="715" spans="2:65" s="1" customFormat="1" ht="16.5" customHeight="1">
      <c r="B715" s="143"/>
      <c r="C715" s="144" t="s">
        <v>807</v>
      </c>
      <c r="D715" s="144" t="s">
        <v>118</v>
      </c>
      <c r="E715" s="145" t="s">
        <v>808</v>
      </c>
      <c r="F715" s="146" t="s">
        <v>809</v>
      </c>
      <c r="G715" s="147" t="s">
        <v>121</v>
      </c>
      <c r="H715" s="148">
        <v>1</v>
      </c>
      <c r="I715" s="149">
        <v>40000</v>
      </c>
      <c r="J715" s="150">
        <f>ROUND(I715*H715,2)</f>
        <v>40000</v>
      </c>
      <c r="K715" s="146" t="s">
        <v>3</v>
      </c>
      <c r="L715" s="32"/>
      <c r="M715" s="151" t="s">
        <v>3</v>
      </c>
      <c r="N715" s="152" t="s">
        <v>43</v>
      </c>
      <c r="O715" s="52"/>
      <c r="P715" s="153">
        <f>O715*H715</f>
        <v>0</v>
      </c>
      <c r="Q715" s="153">
        <v>0</v>
      </c>
      <c r="R715" s="153">
        <f>Q715*H715</f>
        <v>0</v>
      </c>
      <c r="S715" s="153">
        <v>0</v>
      </c>
      <c r="T715" s="154">
        <f>S715*H715</f>
        <v>0</v>
      </c>
      <c r="AR715" s="155" t="s">
        <v>593</v>
      </c>
      <c r="AT715" s="155" t="s">
        <v>118</v>
      </c>
      <c r="AU715" s="155" t="s">
        <v>82</v>
      </c>
      <c r="AY715" s="17" t="s">
        <v>115</v>
      </c>
      <c r="BE715" s="156">
        <f>IF(N715="základní",J715,0)</f>
        <v>40000</v>
      </c>
      <c r="BF715" s="156">
        <f>IF(N715="snížená",J715,0)</f>
        <v>0</v>
      </c>
      <c r="BG715" s="156">
        <f>IF(N715="zákl. přenesená",J715,0)</f>
        <v>0</v>
      </c>
      <c r="BH715" s="156">
        <f>IF(N715="sníž. přenesená",J715,0)</f>
        <v>0</v>
      </c>
      <c r="BI715" s="156">
        <f>IF(N715="nulová",J715,0)</f>
        <v>0</v>
      </c>
      <c r="BJ715" s="17" t="s">
        <v>80</v>
      </c>
      <c r="BK715" s="156">
        <f>ROUND(I715*H715,2)</f>
        <v>40000</v>
      </c>
      <c r="BL715" s="17" t="s">
        <v>593</v>
      </c>
      <c r="BM715" s="155" t="s">
        <v>810</v>
      </c>
    </row>
    <row r="716" spans="2:65" s="1" customFormat="1">
      <c r="B716" s="32"/>
      <c r="D716" s="157" t="s">
        <v>125</v>
      </c>
      <c r="F716" s="158" t="s">
        <v>809</v>
      </c>
      <c r="I716" s="88"/>
      <c r="L716" s="32"/>
      <c r="M716" s="196"/>
      <c r="N716" s="197"/>
      <c r="O716" s="197"/>
      <c r="P716" s="197"/>
      <c r="Q716" s="197"/>
      <c r="R716" s="197"/>
      <c r="S716" s="197"/>
      <c r="T716" s="198"/>
      <c r="AT716" s="17" t="s">
        <v>125</v>
      </c>
      <c r="AU716" s="17" t="s">
        <v>82</v>
      </c>
    </row>
    <row r="717" spans="2:65" s="1" customFormat="1" ht="6.95" customHeight="1">
      <c r="B717" s="41"/>
      <c r="C717" s="42"/>
      <c r="D717" s="42"/>
      <c r="E717" s="42"/>
      <c r="F717" s="42"/>
      <c r="G717" s="42"/>
      <c r="H717" s="42"/>
      <c r="I717" s="105"/>
      <c r="J717" s="42"/>
      <c r="K717" s="42"/>
      <c r="L717" s="32"/>
    </row>
  </sheetData>
  <autoFilter ref="C93:K716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99" customWidth="1"/>
    <col min="2" max="2" width="1.6640625" style="199" customWidth="1"/>
    <col min="3" max="4" width="5" style="199" customWidth="1"/>
    <col min="5" max="5" width="11.6640625" style="199" customWidth="1"/>
    <col min="6" max="6" width="9.1640625" style="199" customWidth="1"/>
    <col min="7" max="7" width="5" style="199" customWidth="1"/>
    <col min="8" max="8" width="77.83203125" style="199" customWidth="1"/>
    <col min="9" max="10" width="20" style="199" customWidth="1"/>
    <col min="11" max="11" width="1.6640625" style="199" customWidth="1"/>
  </cols>
  <sheetData>
    <row r="1" spans="2:11" ht="37.5" customHeight="1"/>
    <row r="2" spans="2:11" ht="7.5" customHeight="1">
      <c r="B2" s="200"/>
      <c r="C2" s="201"/>
      <c r="D2" s="201"/>
      <c r="E2" s="201"/>
      <c r="F2" s="201"/>
      <c r="G2" s="201"/>
      <c r="H2" s="201"/>
      <c r="I2" s="201"/>
      <c r="J2" s="201"/>
      <c r="K2" s="202"/>
    </row>
    <row r="3" spans="2:11" s="15" customFormat="1" ht="45" customHeight="1">
      <c r="B3" s="203"/>
      <c r="C3" s="319" t="s">
        <v>811</v>
      </c>
      <c r="D3" s="319"/>
      <c r="E3" s="319"/>
      <c r="F3" s="319"/>
      <c r="G3" s="319"/>
      <c r="H3" s="319"/>
      <c r="I3" s="319"/>
      <c r="J3" s="319"/>
      <c r="K3" s="204"/>
    </row>
    <row r="4" spans="2:11" ht="25.5" customHeight="1">
      <c r="B4" s="205"/>
      <c r="C4" s="321" t="s">
        <v>812</v>
      </c>
      <c r="D4" s="321"/>
      <c r="E4" s="321"/>
      <c r="F4" s="321"/>
      <c r="G4" s="321"/>
      <c r="H4" s="321"/>
      <c r="I4" s="321"/>
      <c r="J4" s="321"/>
      <c r="K4" s="206"/>
    </row>
    <row r="5" spans="2:11" ht="5.25" customHeight="1">
      <c r="B5" s="205"/>
      <c r="C5" s="207"/>
      <c r="D5" s="207"/>
      <c r="E5" s="207"/>
      <c r="F5" s="207"/>
      <c r="G5" s="207"/>
      <c r="H5" s="207"/>
      <c r="I5" s="207"/>
      <c r="J5" s="207"/>
      <c r="K5" s="206"/>
    </row>
    <row r="6" spans="2:11" ht="15" customHeight="1">
      <c r="B6" s="205"/>
      <c r="C6" s="320" t="s">
        <v>813</v>
      </c>
      <c r="D6" s="320"/>
      <c r="E6" s="320"/>
      <c r="F6" s="320"/>
      <c r="G6" s="320"/>
      <c r="H6" s="320"/>
      <c r="I6" s="320"/>
      <c r="J6" s="320"/>
      <c r="K6" s="206"/>
    </row>
    <row r="7" spans="2:11" ht="15" customHeight="1">
      <c r="B7" s="209"/>
      <c r="C7" s="320" t="s">
        <v>814</v>
      </c>
      <c r="D7" s="320"/>
      <c r="E7" s="320"/>
      <c r="F7" s="320"/>
      <c r="G7" s="320"/>
      <c r="H7" s="320"/>
      <c r="I7" s="320"/>
      <c r="J7" s="320"/>
      <c r="K7" s="206"/>
    </row>
    <row r="8" spans="2:11" ht="12.75" customHeight="1">
      <c r="B8" s="209"/>
      <c r="C8" s="208"/>
      <c r="D8" s="208"/>
      <c r="E8" s="208"/>
      <c r="F8" s="208"/>
      <c r="G8" s="208"/>
      <c r="H8" s="208"/>
      <c r="I8" s="208"/>
      <c r="J8" s="208"/>
      <c r="K8" s="206"/>
    </row>
    <row r="9" spans="2:11" ht="15" customHeight="1">
      <c r="B9" s="209"/>
      <c r="C9" s="320" t="s">
        <v>815</v>
      </c>
      <c r="D9" s="320"/>
      <c r="E9" s="320"/>
      <c r="F9" s="320"/>
      <c r="G9" s="320"/>
      <c r="H9" s="320"/>
      <c r="I9" s="320"/>
      <c r="J9" s="320"/>
      <c r="K9" s="206"/>
    </row>
    <row r="10" spans="2:11" ht="15" customHeight="1">
      <c r="B10" s="209"/>
      <c r="C10" s="208"/>
      <c r="D10" s="320" t="s">
        <v>816</v>
      </c>
      <c r="E10" s="320"/>
      <c r="F10" s="320"/>
      <c r="G10" s="320"/>
      <c r="H10" s="320"/>
      <c r="I10" s="320"/>
      <c r="J10" s="320"/>
      <c r="K10" s="206"/>
    </row>
    <row r="11" spans="2:11" ht="15" customHeight="1">
      <c r="B11" s="209"/>
      <c r="C11" s="210"/>
      <c r="D11" s="320" t="s">
        <v>817</v>
      </c>
      <c r="E11" s="320"/>
      <c r="F11" s="320"/>
      <c r="G11" s="320"/>
      <c r="H11" s="320"/>
      <c r="I11" s="320"/>
      <c r="J11" s="320"/>
      <c r="K11" s="206"/>
    </row>
    <row r="12" spans="2:11" ht="15" customHeight="1">
      <c r="B12" s="209"/>
      <c r="C12" s="210"/>
      <c r="D12" s="208"/>
      <c r="E12" s="208"/>
      <c r="F12" s="208"/>
      <c r="G12" s="208"/>
      <c r="H12" s="208"/>
      <c r="I12" s="208"/>
      <c r="J12" s="208"/>
      <c r="K12" s="206"/>
    </row>
    <row r="13" spans="2:11" ht="15" customHeight="1">
      <c r="B13" s="209"/>
      <c r="C13" s="210"/>
      <c r="D13" s="211" t="s">
        <v>818</v>
      </c>
      <c r="E13" s="208"/>
      <c r="F13" s="208"/>
      <c r="G13" s="208"/>
      <c r="H13" s="208"/>
      <c r="I13" s="208"/>
      <c r="J13" s="208"/>
      <c r="K13" s="206"/>
    </row>
    <row r="14" spans="2:11" ht="12.75" customHeight="1">
      <c r="B14" s="209"/>
      <c r="C14" s="210"/>
      <c r="D14" s="210"/>
      <c r="E14" s="210"/>
      <c r="F14" s="210"/>
      <c r="G14" s="210"/>
      <c r="H14" s="210"/>
      <c r="I14" s="210"/>
      <c r="J14" s="210"/>
      <c r="K14" s="206"/>
    </row>
    <row r="15" spans="2:11" ht="15" customHeight="1">
      <c r="B15" s="209"/>
      <c r="C15" s="210"/>
      <c r="D15" s="320" t="s">
        <v>819</v>
      </c>
      <c r="E15" s="320"/>
      <c r="F15" s="320"/>
      <c r="G15" s="320"/>
      <c r="H15" s="320"/>
      <c r="I15" s="320"/>
      <c r="J15" s="320"/>
      <c r="K15" s="206"/>
    </row>
    <row r="16" spans="2:11" ht="15" customHeight="1">
      <c r="B16" s="209"/>
      <c r="C16" s="210"/>
      <c r="D16" s="320" t="s">
        <v>820</v>
      </c>
      <c r="E16" s="320"/>
      <c r="F16" s="320"/>
      <c r="G16" s="320"/>
      <c r="H16" s="320"/>
      <c r="I16" s="320"/>
      <c r="J16" s="320"/>
      <c r="K16" s="206"/>
    </row>
    <row r="17" spans="2:11" ht="15" customHeight="1">
      <c r="B17" s="209"/>
      <c r="C17" s="210"/>
      <c r="D17" s="320" t="s">
        <v>821</v>
      </c>
      <c r="E17" s="320"/>
      <c r="F17" s="320"/>
      <c r="G17" s="320"/>
      <c r="H17" s="320"/>
      <c r="I17" s="320"/>
      <c r="J17" s="320"/>
      <c r="K17" s="206"/>
    </row>
    <row r="18" spans="2:11" ht="15" customHeight="1">
      <c r="B18" s="209"/>
      <c r="C18" s="210"/>
      <c r="D18" s="210"/>
      <c r="E18" s="212" t="s">
        <v>79</v>
      </c>
      <c r="F18" s="320" t="s">
        <v>822</v>
      </c>
      <c r="G18" s="320"/>
      <c r="H18" s="320"/>
      <c r="I18" s="320"/>
      <c r="J18" s="320"/>
      <c r="K18" s="206"/>
    </row>
    <row r="19" spans="2:11" ht="15" customHeight="1">
      <c r="B19" s="209"/>
      <c r="C19" s="210"/>
      <c r="D19" s="210"/>
      <c r="E19" s="212" t="s">
        <v>823</v>
      </c>
      <c r="F19" s="320" t="s">
        <v>824</v>
      </c>
      <c r="G19" s="320"/>
      <c r="H19" s="320"/>
      <c r="I19" s="320"/>
      <c r="J19" s="320"/>
      <c r="K19" s="206"/>
    </row>
    <row r="20" spans="2:11" ht="15" customHeight="1">
      <c r="B20" s="209"/>
      <c r="C20" s="210"/>
      <c r="D20" s="210"/>
      <c r="E20" s="212" t="s">
        <v>825</v>
      </c>
      <c r="F20" s="320" t="s">
        <v>826</v>
      </c>
      <c r="G20" s="320"/>
      <c r="H20" s="320"/>
      <c r="I20" s="320"/>
      <c r="J20" s="320"/>
      <c r="K20" s="206"/>
    </row>
    <row r="21" spans="2:11" ht="15" customHeight="1">
      <c r="B21" s="209"/>
      <c r="C21" s="210"/>
      <c r="D21" s="210"/>
      <c r="E21" s="212" t="s">
        <v>827</v>
      </c>
      <c r="F21" s="320" t="s">
        <v>78</v>
      </c>
      <c r="G21" s="320"/>
      <c r="H21" s="320"/>
      <c r="I21" s="320"/>
      <c r="J21" s="320"/>
      <c r="K21" s="206"/>
    </row>
    <row r="22" spans="2:11" ht="15" customHeight="1">
      <c r="B22" s="209"/>
      <c r="C22" s="210"/>
      <c r="D22" s="210"/>
      <c r="E22" s="212" t="s">
        <v>828</v>
      </c>
      <c r="F22" s="320" t="s">
        <v>829</v>
      </c>
      <c r="G22" s="320"/>
      <c r="H22" s="320"/>
      <c r="I22" s="320"/>
      <c r="J22" s="320"/>
      <c r="K22" s="206"/>
    </row>
    <row r="23" spans="2:11" ht="15" customHeight="1">
      <c r="B23" s="209"/>
      <c r="C23" s="210"/>
      <c r="D23" s="210"/>
      <c r="E23" s="212" t="s">
        <v>830</v>
      </c>
      <c r="F23" s="320" t="s">
        <v>831</v>
      </c>
      <c r="G23" s="320"/>
      <c r="H23" s="320"/>
      <c r="I23" s="320"/>
      <c r="J23" s="320"/>
      <c r="K23" s="206"/>
    </row>
    <row r="24" spans="2:11" ht="12.75" customHeight="1">
      <c r="B24" s="209"/>
      <c r="C24" s="210"/>
      <c r="D24" s="210"/>
      <c r="E24" s="210"/>
      <c r="F24" s="210"/>
      <c r="G24" s="210"/>
      <c r="H24" s="210"/>
      <c r="I24" s="210"/>
      <c r="J24" s="210"/>
      <c r="K24" s="206"/>
    </row>
    <row r="25" spans="2:11" ht="15" customHeight="1">
      <c r="B25" s="209"/>
      <c r="C25" s="320" t="s">
        <v>832</v>
      </c>
      <c r="D25" s="320"/>
      <c r="E25" s="320"/>
      <c r="F25" s="320"/>
      <c r="G25" s="320"/>
      <c r="H25" s="320"/>
      <c r="I25" s="320"/>
      <c r="J25" s="320"/>
      <c r="K25" s="206"/>
    </row>
    <row r="26" spans="2:11" ht="15" customHeight="1">
      <c r="B26" s="209"/>
      <c r="C26" s="320" t="s">
        <v>833</v>
      </c>
      <c r="D26" s="320"/>
      <c r="E26" s="320"/>
      <c r="F26" s="320"/>
      <c r="G26" s="320"/>
      <c r="H26" s="320"/>
      <c r="I26" s="320"/>
      <c r="J26" s="320"/>
      <c r="K26" s="206"/>
    </row>
    <row r="27" spans="2:11" ht="15" customHeight="1">
      <c r="B27" s="209"/>
      <c r="C27" s="208"/>
      <c r="D27" s="320" t="s">
        <v>834</v>
      </c>
      <c r="E27" s="320"/>
      <c r="F27" s="320"/>
      <c r="G27" s="320"/>
      <c r="H27" s="320"/>
      <c r="I27" s="320"/>
      <c r="J27" s="320"/>
      <c r="K27" s="206"/>
    </row>
    <row r="28" spans="2:11" ht="15" customHeight="1">
      <c r="B28" s="209"/>
      <c r="C28" s="210"/>
      <c r="D28" s="320" t="s">
        <v>835</v>
      </c>
      <c r="E28" s="320"/>
      <c r="F28" s="320"/>
      <c r="G28" s="320"/>
      <c r="H28" s="320"/>
      <c r="I28" s="320"/>
      <c r="J28" s="320"/>
      <c r="K28" s="206"/>
    </row>
    <row r="29" spans="2:11" ht="12.75" customHeight="1">
      <c r="B29" s="209"/>
      <c r="C29" s="210"/>
      <c r="D29" s="210"/>
      <c r="E29" s="210"/>
      <c r="F29" s="210"/>
      <c r="G29" s="210"/>
      <c r="H29" s="210"/>
      <c r="I29" s="210"/>
      <c r="J29" s="210"/>
      <c r="K29" s="206"/>
    </row>
    <row r="30" spans="2:11" ht="15" customHeight="1">
      <c r="B30" s="209"/>
      <c r="C30" s="210"/>
      <c r="D30" s="320" t="s">
        <v>836</v>
      </c>
      <c r="E30" s="320"/>
      <c r="F30" s="320"/>
      <c r="G30" s="320"/>
      <c r="H30" s="320"/>
      <c r="I30" s="320"/>
      <c r="J30" s="320"/>
      <c r="K30" s="206"/>
    </row>
    <row r="31" spans="2:11" ht="15" customHeight="1">
      <c r="B31" s="209"/>
      <c r="C31" s="210"/>
      <c r="D31" s="320" t="s">
        <v>837</v>
      </c>
      <c r="E31" s="320"/>
      <c r="F31" s="320"/>
      <c r="G31" s="320"/>
      <c r="H31" s="320"/>
      <c r="I31" s="320"/>
      <c r="J31" s="320"/>
      <c r="K31" s="206"/>
    </row>
    <row r="32" spans="2:11" ht="12.75" customHeight="1">
      <c r="B32" s="209"/>
      <c r="C32" s="210"/>
      <c r="D32" s="210"/>
      <c r="E32" s="210"/>
      <c r="F32" s="210"/>
      <c r="G32" s="210"/>
      <c r="H32" s="210"/>
      <c r="I32" s="210"/>
      <c r="J32" s="210"/>
      <c r="K32" s="206"/>
    </row>
    <row r="33" spans="2:11" ht="15" customHeight="1">
      <c r="B33" s="209"/>
      <c r="C33" s="210"/>
      <c r="D33" s="320" t="s">
        <v>838</v>
      </c>
      <c r="E33" s="320"/>
      <c r="F33" s="320"/>
      <c r="G33" s="320"/>
      <c r="H33" s="320"/>
      <c r="I33" s="320"/>
      <c r="J33" s="320"/>
      <c r="K33" s="206"/>
    </row>
    <row r="34" spans="2:11" ht="15" customHeight="1">
      <c r="B34" s="209"/>
      <c r="C34" s="210"/>
      <c r="D34" s="320" t="s">
        <v>839</v>
      </c>
      <c r="E34" s="320"/>
      <c r="F34" s="320"/>
      <c r="G34" s="320"/>
      <c r="H34" s="320"/>
      <c r="I34" s="320"/>
      <c r="J34" s="320"/>
      <c r="K34" s="206"/>
    </row>
    <row r="35" spans="2:11" ht="15" customHeight="1">
      <c r="B35" s="209"/>
      <c r="C35" s="210"/>
      <c r="D35" s="320" t="s">
        <v>840</v>
      </c>
      <c r="E35" s="320"/>
      <c r="F35" s="320"/>
      <c r="G35" s="320"/>
      <c r="H35" s="320"/>
      <c r="I35" s="320"/>
      <c r="J35" s="320"/>
      <c r="K35" s="206"/>
    </row>
    <row r="36" spans="2:11" ht="15" customHeight="1">
      <c r="B36" s="209"/>
      <c r="C36" s="210"/>
      <c r="D36" s="208"/>
      <c r="E36" s="211" t="s">
        <v>100</v>
      </c>
      <c r="F36" s="208"/>
      <c r="G36" s="320" t="s">
        <v>841</v>
      </c>
      <c r="H36" s="320"/>
      <c r="I36" s="320"/>
      <c r="J36" s="320"/>
      <c r="K36" s="206"/>
    </row>
    <row r="37" spans="2:11" ht="30.75" customHeight="1">
      <c r="B37" s="209"/>
      <c r="C37" s="210"/>
      <c r="D37" s="208"/>
      <c r="E37" s="211" t="s">
        <v>842</v>
      </c>
      <c r="F37" s="208"/>
      <c r="G37" s="320" t="s">
        <v>843</v>
      </c>
      <c r="H37" s="320"/>
      <c r="I37" s="320"/>
      <c r="J37" s="320"/>
      <c r="K37" s="206"/>
    </row>
    <row r="38" spans="2:11" ht="15" customHeight="1">
      <c r="B38" s="209"/>
      <c r="C38" s="210"/>
      <c r="D38" s="208"/>
      <c r="E38" s="211" t="s">
        <v>53</v>
      </c>
      <c r="F38" s="208"/>
      <c r="G38" s="320" t="s">
        <v>844</v>
      </c>
      <c r="H38" s="320"/>
      <c r="I38" s="320"/>
      <c r="J38" s="320"/>
      <c r="K38" s="206"/>
    </row>
    <row r="39" spans="2:11" ht="15" customHeight="1">
      <c r="B39" s="209"/>
      <c r="C39" s="210"/>
      <c r="D39" s="208"/>
      <c r="E39" s="211" t="s">
        <v>54</v>
      </c>
      <c r="F39" s="208"/>
      <c r="G39" s="320" t="s">
        <v>845</v>
      </c>
      <c r="H39" s="320"/>
      <c r="I39" s="320"/>
      <c r="J39" s="320"/>
      <c r="K39" s="206"/>
    </row>
    <row r="40" spans="2:11" ht="15" customHeight="1">
      <c r="B40" s="209"/>
      <c r="C40" s="210"/>
      <c r="D40" s="208"/>
      <c r="E40" s="211" t="s">
        <v>101</v>
      </c>
      <c r="F40" s="208"/>
      <c r="G40" s="320" t="s">
        <v>846</v>
      </c>
      <c r="H40" s="320"/>
      <c r="I40" s="320"/>
      <c r="J40" s="320"/>
      <c r="K40" s="206"/>
    </row>
    <row r="41" spans="2:11" ht="15" customHeight="1">
      <c r="B41" s="209"/>
      <c r="C41" s="210"/>
      <c r="D41" s="208"/>
      <c r="E41" s="211" t="s">
        <v>102</v>
      </c>
      <c r="F41" s="208"/>
      <c r="G41" s="320" t="s">
        <v>847</v>
      </c>
      <c r="H41" s="320"/>
      <c r="I41" s="320"/>
      <c r="J41" s="320"/>
      <c r="K41" s="206"/>
    </row>
    <row r="42" spans="2:11" ht="15" customHeight="1">
      <c r="B42" s="209"/>
      <c r="C42" s="210"/>
      <c r="D42" s="208"/>
      <c r="E42" s="211" t="s">
        <v>848</v>
      </c>
      <c r="F42" s="208"/>
      <c r="G42" s="320" t="s">
        <v>849</v>
      </c>
      <c r="H42" s="320"/>
      <c r="I42" s="320"/>
      <c r="J42" s="320"/>
      <c r="K42" s="206"/>
    </row>
    <row r="43" spans="2:11" ht="15" customHeight="1">
      <c r="B43" s="209"/>
      <c r="C43" s="210"/>
      <c r="D43" s="208"/>
      <c r="E43" s="211"/>
      <c r="F43" s="208"/>
      <c r="G43" s="320" t="s">
        <v>850</v>
      </c>
      <c r="H43" s="320"/>
      <c r="I43" s="320"/>
      <c r="J43" s="320"/>
      <c r="K43" s="206"/>
    </row>
    <row r="44" spans="2:11" ht="15" customHeight="1">
      <c r="B44" s="209"/>
      <c r="C44" s="210"/>
      <c r="D44" s="208"/>
      <c r="E44" s="211" t="s">
        <v>851</v>
      </c>
      <c r="F44" s="208"/>
      <c r="G44" s="320" t="s">
        <v>852</v>
      </c>
      <c r="H44" s="320"/>
      <c r="I44" s="320"/>
      <c r="J44" s="320"/>
      <c r="K44" s="206"/>
    </row>
    <row r="45" spans="2:11" ht="15" customHeight="1">
      <c r="B45" s="209"/>
      <c r="C45" s="210"/>
      <c r="D45" s="208"/>
      <c r="E45" s="211" t="s">
        <v>104</v>
      </c>
      <c r="F45" s="208"/>
      <c r="G45" s="320" t="s">
        <v>853</v>
      </c>
      <c r="H45" s="320"/>
      <c r="I45" s="320"/>
      <c r="J45" s="320"/>
      <c r="K45" s="206"/>
    </row>
    <row r="46" spans="2:11" ht="12.75" customHeight="1">
      <c r="B46" s="209"/>
      <c r="C46" s="210"/>
      <c r="D46" s="208"/>
      <c r="E46" s="208"/>
      <c r="F46" s="208"/>
      <c r="G46" s="208"/>
      <c r="H46" s="208"/>
      <c r="I46" s="208"/>
      <c r="J46" s="208"/>
      <c r="K46" s="206"/>
    </row>
    <row r="47" spans="2:11" ht="15" customHeight="1">
      <c r="B47" s="209"/>
      <c r="C47" s="210"/>
      <c r="D47" s="320" t="s">
        <v>854</v>
      </c>
      <c r="E47" s="320"/>
      <c r="F47" s="320"/>
      <c r="G47" s="320"/>
      <c r="H47" s="320"/>
      <c r="I47" s="320"/>
      <c r="J47" s="320"/>
      <c r="K47" s="206"/>
    </row>
    <row r="48" spans="2:11" ht="15" customHeight="1">
      <c r="B48" s="209"/>
      <c r="C48" s="210"/>
      <c r="D48" s="210"/>
      <c r="E48" s="320" t="s">
        <v>855</v>
      </c>
      <c r="F48" s="320"/>
      <c r="G48" s="320"/>
      <c r="H48" s="320"/>
      <c r="I48" s="320"/>
      <c r="J48" s="320"/>
      <c r="K48" s="206"/>
    </row>
    <row r="49" spans="2:11" ht="15" customHeight="1">
      <c r="B49" s="209"/>
      <c r="C49" s="210"/>
      <c r="D49" s="210"/>
      <c r="E49" s="320" t="s">
        <v>856</v>
      </c>
      <c r="F49" s="320"/>
      <c r="G49" s="320"/>
      <c r="H49" s="320"/>
      <c r="I49" s="320"/>
      <c r="J49" s="320"/>
      <c r="K49" s="206"/>
    </row>
    <row r="50" spans="2:11" ht="15" customHeight="1">
      <c r="B50" s="209"/>
      <c r="C50" s="210"/>
      <c r="D50" s="210"/>
      <c r="E50" s="320" t="s">
        <v>857</v>
      </c>
      <c r="F50" s="320"/>
      <c r="G50" s="320"/>
      <c r="H50" s="320"/>
      <c r="I50" s="320"/>
      <c r="J50" s="320"/>
      <c r="K50" s="206"/>
    </row>
    <row r="51" spans="2:11" ht="15" customHeight="1">
      <c r="B51" s="209"/>
      <c r="C51" s="210"/>
      <c r="D51" s="320" t="s">
        <v>858</v>
      </c>
      <c r="E51" s="320"/>
      <c r="F51" s="320"/>
      <c r="G51" s="320"/>
      <c r="H51" s="320"/>
      <c r="I51" s="320"/>
      <c r="J51" s="320"/>
      <c r="K51" s="206"/>
    </row>
    <row r="52" spans="2:11" ht="25.5" customHeight="1">
      <c r="B52" s="205"/>
      <c r="C52" s="321" t="s">
        <v>859</v>
      </c>
      <c r="D52" s="321"/>
      <c r="E52" s="321"/>
      <c r="F52" s="321"/>
      <c r="G52" s="321"/>
      <c r="H52" s="321"/>
      <c r="I52" s="321"/>
      <c r="J52" s="321"/>
      <c r="K52" s="206"/>
    </row>
    <row r="53" spans="2:11" ht="5.25" customHeight="1">
      <c r="B53" s="205"/>
      <c r="C53" s="207"/>
      <c r="D53" s="207"/>
      <c r="E53" s="207"/>
      <c r="F53" s="207"/>
      <c r="G53" s="207"/>
      <c r="H53" s="207"/>
      <c r="I53" s="207"/>
      <c r="J53" s="207"/>
      <c r="K53" s="206"/>
    </row>
    <row r="54" spans="2:11" ht="15" customHeight="1">
      <c r="B54" s="205"/>
      <c r="C54" s="320" t="s">
        <v>860</v>
      </c>
      <c r="D54" s="320"/>
      <c r="E54" s="320"/>
      <c r="F54" s="320"/>
      <c r="G54" s="320"/>
      <c r="H54" s="320"/>
      <c r="I54" s="320"/>
      <c r="J54" s="320"/>
      <c r="K54" s="206"/>
    </row>
    <row r="55" spans="2:11" ht="15" customHeight="1">
      <c r="B55" s="205"/>
      <c r="C55" s="320" t="s">
        <v>861</v>
      </c>
      <c r="D55" s="320"/>
      <c r="E55" s="320"/>
      <c r="F55" s="320"/>
      <c r="G55" s="320"/>
      <c r="H55" s="320"/>
      <c r="I55" s="320"/>
      <c r="J55" s="320"/>
      <c r="K55" s="206"/>
    </row>
    <row r="56" spans="2:11" ht="12.75" customHeight="1">
      <c r="B56" s="205"/>
      <c r="C56" s="208"/>
      <c r="D56" s="208"/>
      <c r="E56" s="208"/>
      <c r="F56" s="208"/>
      <c r="G56" s="208"/>
      <c r="H56" s="208"/>
      <c r="I56" s="208"/>
      <c r="J56" s="208"/>
      <c r="K56" s="206"/>
    </row>
    <row r="57" spans="2:11" ht="15" customHeight="1">
      <c r="B57" s="205"/>
      <c r="C57" s="320" t="s">
        <v>862</v>
      </c>
      <c r="D57" s="320"/>
      <c r="E57" s="320"/>
      <c r="F57" s="320"/>
      <c r="G57" s="320"/>
      <c r="H57" s="320"/>
      <c r="I57" s="320"/>
      <c r="J57" s="320"/>
      <c r="K57" s="206"/>
    </row>
    <row r="58" spans="2:11" ht="15" customHeight="1">
      <c r="B58" s="205"/>
      <c r="C58" s="210"/>
      <c r="D58" s="320" t="s">
        <v>863</v>
      </c>
      <c r="E58" s="320"/>
      <c r="F58" s="320"/>
      <c r="G58" s="320"/>
      <c r="H58" s="320"/>
      <c r="I58" s="320"/>
      <c r="J58" s="320"/>
      <c r="K58" s="206"/>
    </row>
    <row r="59" spans="2:11" ht="15" customHeight="1">
      <c r="B59" s="205"/>
      <c r="C59" s="210"/>
      <c r="D59" s="320" t="s">
        <v>864</v>
      </c>
      <c r="E59" s="320"/>
      <c r="F59" s="320"/>
      <c r="G59" s="320"/>
      <c r="H59" s="320"/>
      <c r="I59" s="320"/>
      <c r="J59" s="320"/>
      <c r="K59" s="206"/>
    </row>
    <row r="60" spans="2:11" ht="15" customHeight="1">
      <c r="B60" s="205"/>
      <c r="C60" s="210"/>
      <c r="D60" s="320" t="s">
        <v>865</v>
      </c>
      <c r="E60" s="320"/>
      <c r="F60" s="320"/>
      <c r="G60" s="320"/>
      <c r="H60" s="320"/>
      <c r="I60" s="320"/>
      <c r="J60" s="320"/>
      <c r="K60" s="206"/>
    </row>
    <row r="61" spans="2:11" ht="15" customHeight="1">
      <c r="B61" s="205"/>
      <c r="C61" s="210"/>
      <c r="D61" s="320" t="s">
        <v>866</v>
      </c>
      <c r="E61" s="320"/>
      <c r="F61" s="320"/>
      <c r="G61" s="320"/>
      <c r="H61" s="320"/>
      <c r="I61" s="320"/>
      <c r="J61" s="320"/>
      <c r="K61" s="206"/>
    </row>
    <row r="62" spans="2:11" ht="15" customHeight="1">
      <c r="B62" s="205"/>
      <c r="C62" s="210"/>
      <c r="D62" s="322" t="s">
        <v>867</v>
      </c>
      <c r="E62" s="322"/>
      <c r="F62" s="322"/>
      <c r="G62" s="322"/>
      <c r="H62" s="322"/>
      <c r="I62" s="322"/>
      <c r="J62" s="322"/>
      <c r="K62" s="206"/>
    </row>
    <row r="63" spans="2:11" ht="15" customHeight="1">
      <c r="B63" s="205"/>
      <c r="C63" s="210"/>
      <c r="D63" s="320" t="s">
        <v>868</v>
      </c>
      <c r="E63" s="320"/>
      <c r="F63" s="320"/>
      <c r="G63" s="320"/>
      <c r="H63" s="320"/>
      <c r="I63" s="320"/>
      <c r="J63" s="320"/>
      <c r="K63" s="206"/>
    </row>
    <row r="64" spans="2:11" ht="12.75" customHeight="1">
      <c r="B64" s="205"/>
      <c r="C64" s="210"/>
      <c r="D64" s="210"/>
      <c r="E64" s="213"/>
      <c r="F64" s="210"/>
      <c r="G64" s="210"/>
      <c r="H64" s="210"/>
      <c r="I64" s="210"/>
      <c r="J64" s="210"/>
      <c r="K64" s="206"/>
    </row>
    <row r="65" spans="2:11" ht="15" customHeight="1">
      <c r="B65" s="205"/>
      <c r="C65" s="210"/>
      <c r="D65" s="320" t="s">
        <v>869</v>
      </c>
      <c r="E65" s="320"/>
      <c r="F65" s="320"/>
      <c r="G65" s="320"/>
      <c r="H65" s="320"/>
      <c r="I65" s="320"/>
      <c r="J65" s="320"/>
      <c r="K65" s="206"/>
    </row>
    <row r="66" spans="2:11" ht="15" customHeight="1">
      <c r="B66" s="205"/>
      <c r="C66" s="210"/>
      <c r="D66" s="322" t="s">
        <v>870</v>
      </c>
      <c r="E66" s="322"/>
      <c r="F66" s="322"/>
      <c r="G66" s="322"/>
      <c r="H66" s="322"/>
      <c r="I66" s="322"/>
      <c r="J66" s="322"/>
      <c r="K66" s="206"/>
    </row>
    <row r="67" spans="2:11" ht="15" customHeight="1">
      <c r="B67" s="205"/>
      <c r="C67" s="210"/>
      <c r="D67" s="320" t="s">
        <v>871</v>
      </c>
      <c r="E67" s="320"/>
      <c r="F67" s="320"/>
      <c r="G67" s="320"/>
      <c r="H67" s="320"/>
      <c r="I67" s="320"/>
      <c r="J67" s="320"/>
      <c r="K67" s="206"/>
    </row>
    <row r="68" spans="2:11" ht="15" customHeight="1">
      <c r="B68" s="205"/>
      <c r="C68" s="210"/>
      <c r="D68" s="320" t="s">
        <v>872</v>
      </c>
      <c r="E68" s="320"/>
      <c r="F68" s="320"/>
      <c r="G68" s="320"/>
      <c r="H68" s="320"/>
      <c r="I68" s="320"/>
      <c r="J68" s="320"/>
      <c r="K68" s="206"/>
    </row>
    <row r="69" spans="2:11" ht="15" customHeight="1">
      <c r="B69" s="205"/>
      <c r="C69" s="210"/>
      <c r="D69" s="320" t="s">
        <v>873</v>
      </c>
      <c r="E69" s="320"/>
      <c r="F69" s="320"/>
      <c r="G69" s="320"/>
      <c r="H69" s="320"/>
      <c r="I69" s="320"/>
      <c r="J69" s="320"/>
      <c r="K69" s="206"/>
    </row>
    <row r="70" spans="2:11" ht="15" customHeight="1">
      <c r="B70" s="205"/>
      <c r="C70" s="210"/>
      <c r="D70" s="320" t="s">
        <v>874</v>
      </c>
      <c r="E70" s="320"/>
      <c r="F70" s="320"/>
      <c r="G70" s="320"/>
      <c r="H70" s="320"/>
      <c r="I70" s="320"/>
      <c r="J70" s="320"/>
      <c r="K70" s="206"/>
    </row>
    <row r="71" spans="2:11" ht="12.75" customHeight="1">
      <c r="B71" s="214"/>
      <c r="C71" s="215"/>
      <c r="D71" s="215"/>
      <c r="E71" s="215"/>
      <c r="F71" s="215"/>
      <c r="G71" s="215"/>
      <c r="H71" s="215"/>
      <c r="I71" s="215"/>
      <c r="J71" s="215"/>
      <c r="K71" s="216"/>
    </row>
    <row r="72" spans="2:11" ht="18.75" customHeight="1">
      <c r="B72" s="217"/>
      <c r="C72" s="217"/>
      <c r="D72" s="217"/>
      <c r="E72" s="217"/>
      <c r="F72" s="217"/>
      <c r="G72" s="217"/>
      <c r="H72" s="217"/>
      <c r="I72" s="217"/>
      <c r="J72" s="217"/>
      <c r="K72" s="218"/>
    </row>
    <row r="73" spans="2:11" ht="18.75" customHeight="1">
      <c r="B73" s="218"/>
      <c r="C73" s="218"/>
      <c r="D73" s="218"/>
      <c r="E73" s="218"/>
      <c r="F73" s="218"/>
      <c r="G73" s="218"/>
      <c r="H73" s="218"/>
      <c r="I73" s="218"/>
      <c r="J73" s="218"/>
      <c r="K73" s="218"/>
    </row>
    <row r="74" spans="2:11" ht="7.5" customHeight="1">
      <c r="B74" s="219"/>
      <c r="C74" s="220"/>
      <c r="D74" s="220"/>
      <c r="E74" s="220"/>
      <c r="F74" s="220"/>
      <c r="G74" s="220"/>
      <c r="H74" s="220"/>
      <c r="I74" s="220"/>
      <c r="J74" s="220"/>
      <c r="K74" s="221"/>
    </row>
    <row r="75" spans="2:11" ht="45" customHeight="1">
      <c r="B75" s="222"/>
      <c r="C75" s="323" t="s">
        <v>875</v>
      </c>
      <c r="D75" s="323"/>
      <c r="E75" s="323"/>
      <c r="F75" s="323"/>
      <c r="G75" s="323"/>
      <c r="H75" s="323"/>
      <c r="I75" s="323"/>
      <c r="J75" s="323"/>
      <c r="K75" s="223"/>
    </row>
    <row r="76" spans="2:11" ht="17.25" customHeight="1">
      <c r="B76" s="222"/>
      <c r="C76" s="224" t="s">
        <v>876</v>
      </c>
      <c r="D76" s="224"/>
      <c r="E76" s="224"/>
      <c r="F76" s="224" t="s">
        <v>877</v>
      </c>
      <c r="G76" s="225"/>
      <c r="H76" s="224" t="s">
        <v>54</v>
      </c>
      <c r="I76" s="224" t="s">
        <v>57</v>
      </c>
      <c r="J76" s="224" t="s">
        <v>878</v>
      </c>
      <c r="K76" s="223"/>
    </row>
    <row r="77" spans="2:11" ht="17.25" customHeight="1">
      <c r="B77" s="222"/>
      <c r="C77" s="226" t="s">
        <v>879</v>
      </c>
      <c r="D77" s="226"/>
      <c r="E77" s="226"/>
      <c r="F77" s="227" t="s">
        <v>880</v>
      </c>
      <c r="G77" s="228"/>
      <c r="H77" s="226"/>
      <c r="I77" s="226"/>
      <c r="J77" s="226" t="s">
        <v>881</v>
      </c>
      <c r="K77" s="223"/>
    </row>
    <row r="78" spans="2:11" ht="5.25" customHeight="1">
      <c r="B78" s="222"/>
      <c r="C78" s="229"/>
      <c r="D78" s="229"/>
      <c r="E78" s="229"/>
      <c r="F78" s="229"/>
      <c r="G78" s="230"/>
      <c r="H78" s="229"/>
      <c r="I78" s="229"/>
      <c r="J78" s="229"/>
      <c r="K78" s="223"/>
    </row>
    <row r="79" spans="2:11" ht="15" customHeight="1">
      <c r="B79" s="222"/>
      <c r="C79" s="211" t="s">
        <v>53</v>
      </c>
      <c r="D79" s="229"/>
      <c r="E79" s="229"/>
      <c r="F79" s="231" t="s">
        <v>882</v>
      </c>
      <c r="G79" s="230"/>
      <c r="H79" s="211" t="s">
        <v>883</v>
      </c>
      <c r="I79" s="211" t="s">
        <v>884</v>
      </c>
      <c r="J79" s="211">
        <v>20</v>
      </c>
      <c r="K79" s="223"/>
    </row>
    <row r="80" spans="2:11" ht="15" customHeight="1">
      <c r="B80" s="222"/>
      <c r="C80" s="211" t="s">
        <v>885</v>
      </c>
      <c r="D80" s="211"/>
      <c r="E80" s="211"/>
      <c r="F80" s="231" t="s">
        <v>882</v>
      </c>
      <c r="G80" s="230"/>
      <c r="H80" s="211" t="s">
        <v>886</v>
      </c>
      <c r="I80" s="211" t="s">
        <v>884</v>
      </c>
      <c r="J80" s="211">
        <v>120</v>
      </c>
      <c r="K80" s="223"/>
    </row>
    <row r="81" spans="2:11" ht="15" customHeight="1">
      <c r="B81" s="232"/>
      <c r="C81" s="211" t="s">
        <v>887</v>
      </c>
      <c r="D81" s="211"/>
      <c r="E81" s="211"/>
      <c r="F81" s="231" t="s">
        <v>888</v>
      </c>
      <c r="G81" s="230"/>
      <c r="H81" s="211" t="s">
        <v>889</v>
      </c>
      <c r="I81" s="211" t="s">
        <v>884</v>
      </c>
      <c r="J81" s="211">
        <v>50</v>
      </c>
      <c r="K81" s="223"/>
    </row>
    <row r="82" spans="2:11" ht="15" customHeight="1">
      <c r="B82" s="232"/>
      <c r="C82" s="211" t="s">
        <v>890</v>
      </c>
      <c r="D82" s="211"/>
      <c r="E82" s="211"/>
      <c r="F82" s="231" t="s">
        <v>882</v>
      </c>
      <c r="G82" s="230"/>
      <c r="H82" s="211" t="s">
        <v>891</v>
      </c>
      <c r="I82" s="211" t="s">
        <v>892</v>
      </c>
      <c r="J82" s="211"/>
      <c r="K82" s="223"/>
    </row>
    <row r="83" spans="2:11" ht="15" customHeight="1">
      <c r="B83" s="232"/>
      <c r="C83" s="233" t="s">
        <v>893</v>
      </c>
      <c r="D83" s="233"/>
      <c r="E83" s="233"/>
      <c r="F83" s="234" t="s">
        <v>888</v>
      </c>
      <c r="G83" s="233"/>
      <c r="H83" s="233" t="s">
        <v>894</v>
      </c>
      <c r="I83" s="233" t="s">
        <v>884</v>
      </c>
      <c r="J83" s="233">
        <v>15</v>
      </c>
      <c r="K83" s="223"/>
    </row>
    <row r="84" spans="2:11" ht="15" customHeight="1">
      <c r="B84" s="232"/>
      <c r="C84" s="233" t="s">
        <v>895</v>
      </c>
      <c r="D84" s="233"/>
      <c r="E84" s="233"/>
      <c r="F84" s="234" t="s">
        <v>888</v>
      </c>
      <c r="G84" s="233"/>
      <c r="H84" s="233" t="s">
        <v>896</v>
      </c>
      <c r="I84" s="233" t="s">
        <v>884</v>
      </c>
      <c r="J84" s="233">
        <v>15</v>
      </c>
      <c r="K84" s="223"/>
    </row>
    <row r="85" spans="2:11" ht="15" customHeight="1">
      <c r="B85" s="232"/>
      <c r="C85" s="233" t="s">
        <v>897</v>
      </c>
      <c r="D85" s="233"/>
      <c r="E85" s="233"/>
      <c r="F85" s="234" t="s">
        <v>888</v>
      </c>
      <c r="G85" s="233"/>
      <c r="H85" s="233" t="s">
        <v>898</v>
      </c>
      <c r="I85" s="233" t="s">
        <v>884</v>
      </c>
      <c r="J85" s="233">
        <v>20</v>
      </c>
      <c r="K85" s="223"/>
    </row>
    <row r="86" spans="2:11" ht="15" customHeight="1">
      <c r="B86" s="232"/>
      <c r="C86" s="233" t="s">
        <v>899</v>
      </c>
      <c r="D86" s="233"/>
      <c r="E86" s="233"/>
      <c r="F86" s="234" t="s">
        <v>888</v>
      </c>
      <c r="G86" s="233"/>
      <c r="H86" s="233" t="s">
        <v>900</v>
      </c>
      <c r="I86" s="233" t="s">
        <v>884</v>
      </c>
      <c r="J86" s="233">
        <v>20</v>
      </c>
      <c r="K86" s="223"/>
    </row>
    <row r="87" spans="2:11" ht="15" customHeight="1">
      <c r="B87" s="232"/>
      <c r="C87" s="211" t="s">
        <v>901</v>
      </c>
      <c r="D87" s="211"/>
      <c r="E87" s="211"/>
      <c r="F87" s="231" t="s">
        <v>888</v>
      </c>
      <c r="G87" s="230"/>
      <c r="H87" s="211" t="s">
        <v>902</v>
      </c>
      <c r="I87" s="211" t="s">
        <v>884</v>
      </c>
      <c r="J87" s="211">
        <v>50</v>
      </c>
      <c r="K87" s="223"/>
    </row>
    <row r="88" spans="2:11" ht="15" customHeight="1">
      <c r="B88" s="232"/>
      <c r="C88" s="211" t="s">
        <v>903</v>
      </c>
      <c r="D88" s="211"/>
      <c r="E88" s="211"/>
      <c r="F88" s="231" t="s">
        <v>888</v>
      </c>
      <c r="G88" s="230"/>
      <c r="H88" s="211" t="s">
        <v>904</v>
      </c>
      <c r="I88" s="211" t="s">
        <v>884</v>
      </c>
      <c r="J88" s="211">
        <v>20</v>
      </c>
      <c r="K88" s="223"/>
    </row>
    <row r="89" spans="2:11" ht="15" customHeight="1">
      <c r="B89" s="232"/>
      <c r="C89" s="211" t="s">
        <v>905</v>
      </c>
      <c r="D89" s="211"/>
      <c r="E89" s="211"/>
      <c r="F89" s="231" t="s">
        <v>888</v>
      </c>
      <c r="G89" s="230"/>
      <c r="H89" s="211" t="s">
        <v>906</v>
      </c>
      <c r="I89" s="211" t="s">
        <v>884</v>
      </c>
      <c r="J89" s="211">
        <v>20</v>
      </c>
      <c r="K89" s="223"/>
    </row>
    <row r="90" spans="2:11" ht="15" customHeight="1">
      <c r="B90" s="232"/>
      <c r="C90" s="211" t="s">
        <v>907</v>
      </c>
      <c r="D90" s="211"/>
      <c r="E90" s="211"/>
      <c r="F90" s="231" t="s">
        <v>888</v>
      </c>
      <c r="G90" s="230"/>
      <c r="H90" s="211" t="s">
        <v>908</v>
      </c>
      <c r="I90" s="211" t="s">
        <v>884</v>
      </c>
      <c r="J90" s="211">
        <v>50</v>
      </c>
      <c r="K90" s="223"/>
    </row>
    <row r="91" spans="2:11" ht="15" customHeight="1">
      <c r="B91" s="232"/>
      <c r="C91" s="211" t="s">
        <v>909</v>
      </c>
      <c r="D91" s="211"/>
      <c r="E91" s="211"/>
      <c r="F91" s="231" t="s">
        <v>888</v>
      </c>
      <c r="G91" s="230"/>
      <c r="H91" s="211" t="s">
        <v>909</v>
      </c>
      <c r="I91" s="211" t="s">
        <v>884</v>
      </c>
      <c r="J91" s="211">
        <v>50</v>
      </c>
      <c r="K91" s="223"/>
    </row>
    <row r="92" spans="2:11" ht="15" customHeight="1">
      <c r="B92" s="232"/>
      <c r="C92" s="211" t="s">
        <v>910</v>
      </c>
      <c r="D92" s="211"/>
      <c r="E92" s="211"/>
      <c r="F92" s="231" t="s">
        <v>888</v>
      </c>
      <c r="G92" s="230"/>
      <c r="H92" s="211" t="s">
        <v>911</v>
      </c>
      <c r="I92" s="211" t="s">
        <v>884</v>
      </c>
      <c r="J92" s="211">
        <v>255</v>
      </c>
      <c r="K92" s="223"/>
    </row>
    <row r="93" spans="2:11" ht="15" customHeight="1">
      <c r="B93" s="232"/>
      <c r="C93" s="211" t="s">
        <v>912</v>
      </c>
      <c r="D93" s="211"/>
      <c r="E93" s="211"/>
      <c r="F93" s="231" t="s">
        <v>882</v>
      </c>
      <c r="G93" s="230"/>
      <c r="H93" s="211" t="s">
        <v>913</v>
      </c>
      <c r="I93" s="211" t="s">
        <v>914</v>
      </c>
      <c r="J93" s="211"/>
      <c r="K93" s="223"/>
    </row>
    <row r="94" spans="2:11" ht="15" customHeight="1">
      <c r="B94" s="232"/>
      <c r="C94" s="211" t="s">
        <v>915</v>
      </c>
      <c r="D94" s="211"/>
      <c r="E94" s="211"/>
      <c r="F94" s="231" t="s">
        <v>882</v>
      </c>
      <c r="G94" s="230"/>
      <c r="H94" s="211" t="s">
        <v>916</v>
      </c>
      <c r="I94" s="211" t="s">
        <v>917</v>
      </c>
      <c r="J94" s="211"/>
      <c r="K94" s="223"/>
    </row>
    <row r="95" spans="2:11" ht="15" customHeight="1">
      <c r="B95" s="232"/>
      <c r="C95" s="211" t="s">
        <v>918</v>
      </c>
      <c r="D95" s="211"/>
      <c r="E95" s="211"/>
      <c r="F95" s="231" t="s">
        <v>882</v>
      </c>
      <c r="G95" s="230"/>
      <c r="H95" s="211" t="s">
        <v>918</v>
      </c>
      <c r="I95" s="211" t="s">
        <v>917</v>
      </c>
      <c r="J95" s="211"/>
      <c r="K95" s="223"/>
    </row>
    <row r="96" spans="2:11" ht="15" customHeight="1">
      <c r="B96" s="232"/>
      <c r="C96" s="211" t="s">
        <v>38</v>
      </c>
      <c r="D96" s="211"/>
      <c r="E96" s="211"/>
      <c r="F96" s="231" t="s">
        <v>882</v>
      </c>
      <c r="G96" s="230"/>
      <c r="H96" s="211" t="s">
        <v>919</v>
      </c>
      <c r="I96" s="211" t="s">
        <v>917</v>
      </c>
      <c r="J96" s="211"/>
      <c r="K96" s="223"/>
    </row>
    <row r="97" spans="2:11" ht="15" customHeight="1">
      <c r="B97" s="232"/>
      <c r="C97" s="211" t="s">
        <v>48</v>
      </c>
      <c r="D97" s="211"/>
      <c r="E97" s="211"/>
      <c r="F97" s="231" t="s">
        <v>882</v>
      </c>
      <c r="G97" s="230"/>
      <c r="H97" s="211" t="s">
        <v>920</v>
      </c>
      <c r="I97" s="211" t="s">
        <v>917</v>
      </c>
      <c r="J97" s="211"/>
      <c r="K97" s="223"/>
    </row>
    <row r="98" spans="2:11" ht="15" customHeight="1">
      <c r="B98" s="235"/>
      <c r="C98" s="236"/>
      <c r="D98" s="236"/>
      <c r="E98" s="236"/>
      <c r="F98" s="236"/>
      <c r="G98" s="236"/>
      <c r="H98" s="236"/>
      <c r="I98" s="236"/>
      <c r="J98" s="236"/>
      <c r="K98" s="237"/>
    </row>
    <row r="99" spans="2:11" ht="18.75" customHeight="1">
      <c r="B99" s="238"/>
      <c r="C99" s="239"/>
      <c r="D99" s="239"/>
      <c r="E99" s="239"/>
      <c r="F99" s="239"/>
      <c r="G99" s="239"/>
      <c r="H99" s="239"/>
      <c r="I99" s="239"/>
      <c r="J99" s="239"/>
      <c r="K99" s="238"/>
    </row>
    <row r="100" spans="2:11" ht="18.75" customHeight="1">
      <c r="B100" s="218"/>
      <c r="C100" s="218"/>
      <c r="D100" s="218"/>
      <c r="E100" s="218"/>
      <c r="F100" s="218"/>
      <c r="G100" s="218"/>
      <c r="H100" s="218"/>
      <c r="I100" s="218"/>
      <c r="J100" s="218"/>
      <c r="K100" s="218"/>
    </row>
    <row r="101" spans="2:11" ht="7.5" customHeight="1">
      <c r="B101" s="219"/>
      <c r="C101" s="220"/>
      <c r="D101" s="220"/>
      <c r="E101" s="220"/>
      <c r="F101" s="220"/>
      <c r="G101" s="220"/>
      <c r="H101" s="220"/>
      <c r="I101" s="220"/>
      <c r="J101" s="220"/>
      <c r="K101" s="221"/>
    </row>
    <row r="102" spans="2:11" ht="45" customHeight="1">
      <c r="B102" s="222"/>
      <c r="C102" s="323" t="s">
        <v>921</v>
      </c>
      <c r="D102" s="323"/>
      <c r="E102" s="323"/>
      <c r="F102" s="323"/>
      <c r="G102" s="323"/>
      <c r="H102" s="323"/>
      <c r="I102" s="323"/>
      <c r="J102" s="323"/>
      <c r="K102" s="223"/>
    </row>
    <row r="103" spans="2:11" ht="17.25" customHeight="1">
      <c r="B103" s="222"/>
      <c r="C103" s="224" t="s">
        <v>876</v>
      </c>
      <c r="D103" s="224"/>
      <c r="E103" s="224"/>
      <c r="F103" s="224" t="s">
        <v>877</v>
      </c>
      <c r="G103" s="225"/>
      <c r="H103" s="224" t="s">
        <v>54</v>
      </c>
      <c r="I103" s="224" t="s">
        <v>57</v>
      </c>
      <c r="J103" s="224" t="s">
        <v>878</v>
      </c>
      <c r="K103" s="223"/>
    </row>
    <row r="104" spans="2:11" ht="17.25" customHeight="1">
      <c r="B104" s="222"/>
      <c r="C104" s="226" t="s">
        <v>879</v>
      </c>
      <c r="D104" s="226"/>
      <c r="E104" s="226"/>
      <c r="F104" s="227" t="s">
        <v>880</v>
      </c>
      <c r="G104" s="228"/>
      <c r="H104" s="226"/>
      <c r="I104" s="226"/>
      <c r="J104" s="226" t="s">
        <v>881</v>
      </c>
      <c r="K104" s="223"/>
    </row>
    <row r="105" spans="2:11" ht="5.25" customHeight="1">
      <c r="B105" s="222"/>
      <c r="C105" s="224"/>
      <c r="D105" s="224"/>
      <c r="E105" s="224"/>
      <c r="F105" s="224"/>
      <c r="G105" s="240"/>
      <c r="H105" s="224"/>
      <c r="I105" s="224"/>
      <c r="J105" s="224"/>
      <c r="K105" s="223"/>
    </row>
    <row r="106" spans="2:11" ht="15" customHeight="1">
      <c r="B106" s="222"/>
      <c r="C106" s="211" t="s">
        <v>53</v>
      </c>
      <c r="D106" s="229"/>
      <c r="E106" s="229"/>
      <c r="F106" s="231" t="s">
        <v>882</v>
      </c>
      <c r="G106" s="240"/>
      <c r="H106" s="211" t="s">
        <v>922</v>
      </c>
      <c r="I106" s="211" t="s">
        <v>884</v>
      </c>
      <c r="J106" s="211">
        <v>20</v>
      </c>
      <c r="K106" s="223"/>
    </row>
    <row r="107" spans="2:11" ht="15" customHeight="1">
      <c r="B107" s="222"/>
      <c r="C107" s="211" t="s">
        <v>885</v>
      </c>
      <c r="D107" s="211"/>
      <c r="E107" s="211"/>
      <c r="F107" s="231" t="s">
        <v>882</v>
      </c>
      <c r="G107" s="211"/>
      <c r="H107" s="211" t="s">
        <v>922</v>
      </c>
      <c r="I107" s="211" t="s">
        <v>884</v>
      </c>
      <c r="J107" s="211">
        <v>120</v>
      </c>
      <c r="K107" s="223"/>
    </row>
    <row r="108" spans="2:11" ht="15" customHeight="1">
      <c r="B108" s="232"/>
      <c r="C108" s="211" t="s">
        <v>887</v>
      </c>
      <c r="D108" s="211"/>
      <c r="E108" s="211"/>
      <c r="F108" s="231" t="s">
        <v>888</v>
      </c>
      <c r="G108" s="211"/>
      <c r="H108" s="211" t="s">
        <v>922</v>
      </c>
      <c r="I108" s="211" t="s">
        <v>884</v>
      </c>
      <c r="J108" s="211">
        <v>50</v>
      </c>
      <c r="K108" s="223"/>
    </row>
    <row r="109" spans="2:11" ht="15" customHeight="1">
      <c r="B109" s="232"/>
      <c r="C109" s="211" t="s">
        <v>890</v>
      </c>
      <c r="D109" s="211"/>
      <c r="E109" s="211"/>
      <c r="F109" s="231" t="s">
        <v>882</v>
      </c>
      <c r="G109" s="211"/>
      <c r="H109" s="211" t="s">
        <v>922</v>
      </c>
      <c r="I109" s="211" t="s">
        <v>892</v>
      </c>
      <c r="J109" s="211"/>
      <c r="K109" s="223"/>
    </row>
    <row r="110" spans="2:11" ht="15" customHeight="1">
      <c r="B110" s="232"/>
      <c r="C110" s="211" t="s">
        <v>901</v>
      </c>
      <c r="D110" s="211"/>
      <c r="E110" s="211"/>
      <c r="F110" s="231" t="s">
        <v>888</v>
      </c>
      <c r="G110" s="211"/>
      <c r="H110" s="211" t="s">
        <v>922</v>
      </c>
      <c r="I110" s="211" t="s">
        <v>884</v>
      </c>
      <c r="J110" s="211">
        <v>50</v>
      </c>
      <c r="K110" s="223"/>
    </row>
    <row r="111" spans="2:11" ht="15" customHeight="1">
      <c r="B111" s="232"/>
      <c r="C111" s="211" t="s">
        <v>909</v>
      </c>
      <c r="D111" s="211"/>
      <c r="E111" s="211"/>
      <c r="F111" s="231" t="s">
        <v>888</v>
      </c>
      <c r="G111" s="211"/>
      <c r="H111" s="211" t="s">
        <v>922</v>
      </c>
      <c r="I111" s="211" t="s">
        <v>884</v>
      </c>
      <c r="J111" s="211">
        <v>50</v>
      </c>
      <c r="K111" s="223"/>
    </row>
    <row r="112" spans="2:11" ht="15" customHeight="1">
      <c r="B112" s="232"/>
      <c r="C112" s="211" t="s">
        <v>907</v>
      </c>
      <c r="D112" s="211"/>
      <c r="E112" s="211"/>
      <c r="F112" s="231" t="s">
        <v>888</v>
      </c>
      <c r="G112" s="211"/>
      <c r="H112" s="211" t="s">
        <v>922</v>
      </c>
      <c r="I112" s="211" t="s">
        <v>884</v>
      </c>
      <c r="J112" s="211">
        <v>50</v>
      </c>
      <c r="K112" s="223"/>
    </row>
    <row r="113" spans="2:11" ht="15" customHeight="1">
      <c r="B113" s="232"/>
      <c r="C113" s="211" t="s">
        <v>53</v>
      </c>
      <c r="D113" s="211"/>
      <c r="E113" s="211"/>
      <c r="F113" s="231" t="s">
        <v>882</v>
      </c>
      <c r="G113" s="211"/>
      <c r="H113" s="211" t="s">
        <v>923</v>
      </c>
      <c r="I113" s="211" t="s">
        <v>884</v>
      </c>
      <c r="J113" s="211">
        <v>20</v>
      </c>
      <c r="K113" s="223"/>
    </row>
    <row r="114" spans="2:11" ht="15" customHeight="1">
      <c r="B114" s="232"/>
      <c r="C114" s="211" t="s">
        <v>924</v>
      </c>
      <c r="D114" s="211"/>
      <c r="E114" s="211"/>
      <c r="F114" s="231" t="s">
        <v>882</v>
      </c>
      <c r="G114" s="211"/>
      <c r="H114" s="211" t="s">
        <v>925</v>
      </c>
      <c r="I114" s="211" t="s">
        <v>884</v>
      </c>
      <c r="J114" s="211">
        <v>120</v>
      </c>
      <c r="K114" s="223"/>
    </row>
    <row r="115" spans="2:11" ht="15" customHeight="1">
      <c r="B115" s="232"/>
      <c r="C115" s="211" t="s">
        <v>38</v>
      </c>
      <c r="D115" s="211"/>
      <c r="E115" s="211"/>
      <c r="F115" s="231" t="s">
        <v>882</v>
      </c>
      <c r="G115" s="211"/>
      <c r="H115" s="211" t="s">
        <v>926</v>
      </c>
      <c r="I115" s="211" t="s">
        <v>917</v>
      </c>
      <c r="J115" s="211"/>
      <c r="K115" s="223"/>
    </row>
    <row r="116" spans="2:11" ht="15" customHeight="1">
      <c r="B116" s="232"/>
      <c r="C116" s="211" t="s">
        <v>48</v>
      </c>
      <c r="D116" s="211"/>
      <c r="E116" s="211"/>
      <c r="F116" s="231" t="s">
        <v>882</v>
      </c>
      <c r="G116" s="211"/>
      <c r="H116" s="211" t="s">
        <v>927</v>
      </c>
      <c r="I116" s="211" t="s">
        <v>917</v>
      </c>
      <c r="J116" s="211"/>
      <c r="K116" s="223"/>
    </row>
    <row r="117" spans="2:11" ht="15" customHeight="1">
      <c r="B117" s="232"/>
      <c r="C117" s="211" t="s">
        <v>57</v>
      </c>
      <c r="D117" s="211"/>
      <c r="E117" s="211"/>
      <c r="F117" s="231" t="s">
        <v>882</v>
      </c>
      <c r="G117" s="211"/>
      <c r="H117" s="211" t="s">
        <v>928</v>
      </c>
      <c r="I117" s="211" t="s">
        <v>929</v>
      </c>
      <c r="J117" s="211"/>
      <c r="K117" s="223"/>
    </row>
    <row r="118" spans="2:11" ht="15" customHeight="1">
      <c r="B118" s="235"/>
      <c r="C118" s="241"/>
      <c r="D118" s="241"/>
      <c r="E118" s="241"/>
      <c r="F118" s="241"/>
      <c r="G118" s="241"/>
      <c r="H118" s="241"/>
      <c r="I118" s="241"/>
      <c r="J118" s="241"/>
      <c r="K118" s="237"/>
    </row>
    <row r="119" spans="2:11" ht="18.75" customHeight="1">
      <c r="B119" s="242"/>
      <c r="C119" s="208"/>
      <c r="D119" s="208"/>
      <c r="E119" s="208"/>
      <c r="F119" s="243"/>
      <c r="G119" s="208"/>
      <c r="H119" s="208"/>
      <c r="I119" s="208"/>
      <c r="J119" s="208"/>
      <c r="K119" s="242"/>
    </row>
    <row r="120" spans="2:11" ht="18.75" customHeight="1">
      <c r="B120" s="218"/>
      <c r="C120" s="218"/>
      <c r="D120" s="218"/>
      <c r="E120" s="218"/>
      <c r="F120" s="218"/>
      <c r="G120" s="218"/>
      <c r="H120" s="218"/>
      <c r="I120" s="218"/>
      <c r="J120" s="218"/>
      <c r="K120" s="218"/>
    </row>
    <row r="121" spans="2:11" ht="7.5" customHeight="1">
      <c r="B121" s="244"/>
      <c r="C121" s="245"/>
      <c r="D121" s="245"/>
      <c r="E121" s="245"/>
      <c r="F121" s="245"/>
      <c r="G121" s="245"/>
      <c r="H121" s="245"/>
      <c r="I121" s="245"/>
      <c r="J121" s="245"/>
      <c r="K121" s="246"/>
    </row>
    <row r="122" spans="2:11" ht="45" customHeight="1">
      <c r="B122" s="247"/>
      <c r="C122" s="319" t="s">
        <v>930</v>
      </c>
      <c r="D122" s="319"/>
      <c r="E122" s="319"/>
      <c r="F122" s="319"/>
      <c r="G122" s="319"/>
      <c r="H122" s="319"/>
      <c r="I122" s="319"/>
      <c r="J122" s="319"/>
      <c r="K122" s="248"/>
    </row>
    <row r="123" spans="2:11" ht="17.25" customHeight="1">
      <c r="B123" s="249"/>
      <c r="C123" s="224" t="s">
        <v>876</v>
      </c>
      <c r="D123" s="224"/>
      <c r="E123" s="224"/>
      <c r="F123" s="224" t="s">
        <v>877</v>
      </c>
      <c r="G123" s="225"/>
      <c r="H123" s="224" t="s">
        <v>54</v>
      </c>
      <c r="I123" s="224" t="s">
        <v>57</v>
      </c>
      <c r="J123" s="224" t="s">
        <v>878</v>
      </c>
      <c r="K123" s="250"/>
    </row>
    <row r="124" spans="2:11" ht="17.25" customHeight="1">
      <c r="B124" s="249"/>
      <c r="C124" s="226" t="s">
        <v>879</v>
      </c>
      <c r="D124" s="226"/>
      <c r="E124" s="226"/>
      <c r="F124" s="227" t="s">
        <v>880</v>
      </c>
      <c r="G124" s="228"/>
      <c r="H124" s="226"/>
      <c r="I124" s="226"/>
      <c r="J124" s="226" t="s">
        <v>881</v>
      </c>
      <c r="K124" s="250"/>
    </row>
    <row r="125" spans="2:11" ht="5.25" customHeight="1">
      <c r="B125" s="251"/>
      <c r="C125" s="229"/>
      <c r="D125" s="229"/>
      <c r="E125" s="229"/>
      <c r="F125" s="229"/>
      <c r="G125" s="211"/>
      <c r="H125" s="229"/>
      <c r="I125" s="229"/>
      <c r="J125" s="229"/>
      <c r="K125" s="252"/>
    </row>
    <row r="126" spans="2:11" ht="15" customHeight="1">
      <c r="B126" s="251"/>
      <c r="C126" s="211" t="s">
        <v>885</v>
      </c>
      <c r="D126" s="229"/>
      <c r="E126" s="229"/>
      <c r="F126" s="231" t="s">
        <v>882</v>
      </c>
      <c r="G126" s="211"/>
      <c r="H126" s="211" t="s">
        <v>922</v>
      </c>
      <c r="I126" s="211" t="s">
        <v>884</v>
      </c>
      <c r="J126" s="211">
        <v>120</v>
      </c>
      <c r="K126" s="253"/>
    </row>
    <row r="127" spans="2:11" ht="15" customHeight="1">
      <c r="B127" s="251"/>
      <c r="C127" s="211" t="s">
        <v>931</v>
      </c>
      <c r="D127" s="211"/>
      <c r="E127" s="211"/>
      <c r="F127" s="231" t="s">
        <v>882</v>
      </c>
      <c r="G127" s="211"/>
      <c r="H127" s="211" t="s">
        <v>932</v>
      </c>
      <c r="I127" s="211" t="s">
        <v>884</v>
      </c>
      <c r="J127" s="211" t="s">
        <v>933</v>
      </c>
      <c r="K127" s="253"/>
    </row>
    <row r="128" spans="2:11" ht="15" customHeight="1">
      <c r="B128" s="251"/>
      <c r="C128" s="211" t="s">
        <v>830</v>
      </c>
      <c r="D128" s="211"/>
      <c r="E128" s="211"/>
      <c r="F128" s="231" t="s">
        <v>882</v>
      </c>
      <c r="G128" s="211"/>
      <c r="H128" s="211" t="s">
        <v>934</v>
      </c>
      <c r="I128" s="211" t="s">
        <v>884</v>
      </c>
      <c r="J128" s="211" t="s">
        <v>933</v>
      </c>
      <c r="K128" s="253"/>
    </row>
    <row r="129" spans="2:11" ht="15" customHeight="1">
      <c r="B129" s="251"/>
      <c r="C129" s="211" t="s">
        <v>893</v>
      </c>
      <c r="D129" s="211"/>
      <c r="E129" s="211"/>
      <c r="F129" s="231" t="s">
        <v>888</v>
      </c>
      <c r="G129" s="211"/>
      <c r="H129" s="211" t="s">
        <v>894</v>
      </c>
      <c r="I129" s="211" t="s">
        <v>884</v>
      </c>
      <c r="J129" s="211">
        <v>15</v>
      </c>
      <c r="K129" s="253"/>
    </row>
    <row r="130" spans="2:11" ht="15" customHeight="1">
      <c r="B130" s="251"/>
      <c r="C130" s="233" t="s">
        <v>895</v>
      </c>
      <c r="D130" s="233"/>
      <c r="E130" s="233"/>
      <c r="F130" s="234" t="s">
        <v>888</v>
      </c>
      <c r="G130" s="233"/>
      <c r="H130" s="233" t="s">
        <v>896</v>
      </c>
      <c r="I130" s="233" t="s">
        <v>884</v>
      </c>
      <c r="J130" s="233">
        <v>15</v>
      </c>
      <c r="K130" s="253"/>
    </row>
    <row r="131" spans="2:11" ht="15" customHeight="1">
      <c r="B131" s="251"/>
      <c r="C131" s="233" t="s">
        <v>897</v>
      </c>
      <c r="D131" s="233"/>
      <c r="E131" s="233"/>
      <c r="F131" s="234" t="s">
        <v>888</v>
      </c>
      <c r="G131" s="233"/>
      <c r="H131" s="233" t="s">
        <v>898</v>
      </c>
      <c r="I131" s="233" t="s">
        <v>884</v>
      </c>
      <c r="J131" s="233">
        <v>20</v>
      </c>
      <c r="K131" s="253"/>
    </row>
    <row r="132" spans="2:11" ht="15" customHeight="1">
      <c r="B132" s="251"/>
      <c r="C132" s="233" t="s">
        <v>899</v>
      </c>
      <c r="D132" s="233"/>
      <c r="E132" s="233"/>
      <c r="F132" s="234" t="s">
        <v>888</v>
      </c>
      <c r="G132" s="233"/>
      <c r="H132" s="233" t="s">
        <v>900</v>
      </c>
      <c r="I132" s="233" t="s">
        <v>884</v>
      </c>
      <c r="J132" s="233">
        <v>20</v>
      </c>
      <c r="K132" s="253"/>
    </row>
    <row r="133" spans="2:11" ht="15" customHeight="1">
      <c r="B133" s="251"/>
      <c r="C133" s="211" t="s">
        <v>887</v>
      </c>
      <c r="D133" s="211"/>
      <c r="E133" s="211"/>
      <c r="F133" s="231" t="s">
        <v>888</v>
      </c>
      <c r="G133" s="211"/>
      <c r="H133" s="211" t="s">
        <v>922</v>
      </c>
      <c r="I133" s="211" t="s">
        <v>884</v>
      </c>
      <c r="J133" s="211">
        <v>50</v>
      </c>
      <c r="K133" s="253"/>
    </row>
    <row r="134" spans="2:11" ht="15" customHeight="1">
      <c r="B134" s="251"/>
      <c r="C134" s="211" t="s">
        <v>901</v>
      </c>
      <c r="D134" s="211"/>
      <c r="E134" s="211"/>
      <c r="F134" s="231" t="s">
        <v>888</v>
      </c>
      <c r="G134" s="211"/>
      <c r="H134" s="211" t="s">
        <v>922</v>
      </c>
      <c r="I134" s="211" t="s">
        <v>884</v>
      </c>
      <c r="J134" s="211">
        <v>50</v>
      </c>
      <c r="K134" s="253"/>
    </row>
    <row r="135" spans="2:11" ht="15" customHeight="1">
      <c r="B135" s="251"/>
      <c r="C135" s="211" t="s">
        <v>907</v>
      </c>
      <c r="D135" s="211"/>
      <c r="E135" s="211"/>
      <c r="F135" s="231" t="s">
        <v>888</v>
      </c>
      <c r="G135" s="211"/>
      <c r="H135" s="211" t="s">
        <v>922</v>
      </c>
      <c r="I135" s="211" t="s">
        <v>884</v>
      </c>
      <c r="J135" s="211">
        <v>50</v>
      </c>
      <c r="K135" s="253"/>
    </row>
    <row r="136" spans="2:11" ht="15" customHeight="1">
      <c r="B136" s="251"/>
      <c r="C136" s="211" t="s">
        <v>909</v>
      </c>
      <c r="D136" s="211"/>
      <c r="E136" s="211"/>
      <c r="F136" s="231" t="s">
        <v>888</v>
      </c>
      <c r="G136" s="211"/>
      <c r="H136" s="211" t="s">
        <v>922</v>
      </c>
      <c r="I136" s="211" t="s">
        <v>884</v>
      </c>
      <c r="J136" s="211">
        <v>50</v>
      </c>
      <c r="K136" s="253"/>
    </row>
    <row r="137" spans="2:11" ht="15" customHeight="1">
      <c r="B137" s="251"/>
      <c r="C137" s="211" t="s">
        <v>910</v>
      </c>
      <c r="D137" s="211"/>
      <c r="E137" s="211"/>
      <c r="F137" s="231" t="s">
        <v>888</v>
      </c>
      <c r="G137" s="211"/>
      <c r="H137" s="211" t="s">
        <v>935</v>
      </c>
      <c r="I137" s="211" t="s">
        <v>884</v>
      </c>
      <c r="J137" s="211">
        <v>255</v>
      </c>
      <c r="K137" s="253"/>
    </row>
    <row r="138" spans="2:11" ht="15" customHeight="1">
      <c r="B138" s="251"/>
      <c r="C138" s="211" t="s">
        <v>912</v>
      </c>
      <c r="D138" s="211"/>
      <c r="E138" s="211"/>
      <c r="F138" s="231" t="s">
        <v>882</v>
      </c>
      <c r="G138" s="211"/>
      <c r="H138" s="211" t="s">
        <v>936</v>
      </c>
      <c r="I138" s="211" t="s">
        <v>914</v>
      </c>
      <c r="J138" s="211"/>
      <c r="K138" s="253"/>
    </row>
    <row r="139" spans="2:11" ht="15" customHeight="1">
      <c r="B139" s="251"/>
      <c r="C139" s="211" t="s">
        <v>915</v>
      </c>
      <c r="D139" s="211"/>
      <c r="E139" s="211"/>
      <c r="F139" s="231" t="s">
        <v>882</v>
      </c>
      <c r="G139" s="211"/>
      <c r="H139" s="211" t="s">
        <v>937</v>
      </c>
      <c r="I139" s="211" t="s">
        <v>917</v>
      </c>
      <c r="J139" s="211"/>
      <c r="K139" s="253"/>
    </row>
    <row r="140" spans="2:11" ht="15" customHeight="1">
      <c r="B140" s="251"/>
      <c r="C140" s="211" t="s">
        <v>918</v>
      </c>
      <c r="D140" s="211"/>
      <c r="E140" s="211"/>
      <c r="F140" s="231" t="s">
        <v>882</v>
      </c>
      <c r="G140" s="211"/>
      <c r="H140" s="211" t="s">
        <v>918</v>
      </c>
      <c r="I140" s="211" t="s">
        <v>917</v>
      </c>
      <c r="J140" s="211"/>
      <c r="K140" s="253"/>
    </row>
    <row r="141" spans="2:11" ht="15" customHeight="1">
      <c r="B141" s="251"/>
      <c r="C141" s="211" t="s">
        <v>38</v>
      </c>
      <c r="D141" s="211"/>
      <c r="E141" s="211"/>
      <c r="F141" s="231" t="s">
        <v>882</v>
      </c>
      <c r="G141" s="211"/>
      <c r="H141" s="211" t="s">
        <v>938</v>
      </c>
      <c r="I141" s="211" t="s">
        <v>917</v>
      </c>
      <c r="J141" s="211"/>
      <c r="K141" s="253"/>
    </row>
    <row r="142" spans="2:11" ht="15" customHeight="1">
      <c r="B142" s="251"/>
      <c r="C142" s="211" t="s">
        <v>939</v>
      </c>
      <c r="D142" s="211"/>
      <c r="E142" s="211"/>
      <c r="F142" s="231" t="s">
        <v>882</v>
      </c>
      <c r="G142" s="211"/>
      <c r="H142" s="211" t="s">
        <v>940</v>
      </c>
      <c r="I142" s="211" t="s">
        <v>917</v>
      </c>
      <c r="J142" s="211"/>
      <c r="K142" s="253"/>
    </row>
    <row r="143" spans="2:11" ht="15" customHeight="1">
      <c r="B143" s="254"/>
      <c r="C143" s="255"/>
      <c r="D143" s="255"/>
      <c r="E143" s="255"/>
      <c r="F143" s="255"/>
      <c r="G143" s="255"/>
      <c r="H143" s="255"/>
      <c r="I143" s="255"/>
      <c r="J143" s="255"/>
      <c r="K143" s="256"/>
    </row>
    <row r="144" spans="2:11" ht="18.75" customHeight="1">
      <c r="B144" s="208"/>
      <c r="C144" s="208"/>
      <c r="D144" s="208"/>
      <c r="E144" s="208"/>
      <c r="F144" s="243"/>
      <c r="G144" s="208"/>
      <c r="H144" s="208"/>
      <c r="I144" s="208"/>
      <c r="J144" s="208"/>
      <c r="K144" s="208"/>
    </row>
    <row r="145" spans="2:11" ht="18.75" customHeight="1">
      <c r="B145" s="218"/>
      <c r="C145" s="218"/>
      <c r="D145" s="218"/>
      <c r="E145" s="218"/>
      <c r="F145" s="218"/>
      <c r="G145" s="218"/>
      <c r="H145" s="218"/>
      <c r="I145" s="218"/>
      <c r="J145" s="218"/>
      <c r="K145" s="218"/>
    </row>
    <row r="146" spans="2:11" ht="7.5" customHeight="1">
      <c r="B146" s="219"/>
      <c r="C146" s="220"/>
      <c r="D146" s="220"/>
      <c r="E146" s="220"/>
      <c r="F146" s="220"/>
      <c r="G146" s="220"/>
      <c r="H146" s="220"/>
      <c r="I146" s="220"/>
      <c r="J146" s="220"/>
      <c r="K146" s="221"/>
    </row>
    <row r="147" spans="2:11" ht="45" customHeight="1">
      <c r="B147" s="222"/>
      <c r="C147" s="323" t="s">
        <v>941</v>
      </c>
      <c r="D147" s="323"/>
      <c r="E147" s="323"/>
      <c r="F147" s="323"/>
      <c r="G147" s="323"/>
      <c r="H147" s="323"/>
      <c r="I147" s="323"/>
      <c r="J147" s="323"/>
      <c r="K147" s="223"/>
    </row>
    <row r="148" spans="2:11" ht="17.25" customHeight="1">
      <c r="B148" s="222"/>
      <c r="C148" s="224" t="s">
        <v>876</v>
      </c>
      <c r="D148" s="224"/>
      <c r="E148" s="224"/>
      <c r="F148" s="224" t="s">
        <v>877</v>
      </c>
      <c r="G148" s="225"/>
      <c r="H148" s="224" t="s">
        <v>54</v>
      </c>
      <c r="I148" s="224" t="s">
        <v>57</v>
      </c>
      <c r="J148" s="224" t="s">
        <v>878</v>
      </c>
      <c r="K148" s="223"/>
    </row>
    <row r="149" spans="2:11" ht="17.25" customHeight="1">
      <c r="B149" s="222"/>
      <c r="C149" s="226" t="s">
        <v>879</v>
      </c>
      <c r="D149" s="226"/>
      <c r="E149" s="226"/>
      <c r="F149" s="227" t="s">
        <v>880</v>
      </c>
      <c r="G149" s="228"/>
      <c r="H149" s="226"/>
      <c r="I149" s="226"/>
      <c r="J149" s="226" t="s">
        <v>881</v>
      </c>
      <c r="K149" s="223"/>
    </row>
    <row r="150" spans="2:11" ht="5.25" customHeight="1">
      <c r="B150" s="232"/>
      <c r="C150" s="229"/>
      <c r="D150" s="229"/>
      <c r="E150" s="229"/>
      <c r="F150" s="229"/>
      <c r="G150" s="230"/>
      <c r="H150" s="229"/>
      <c r="I150" s="229"/>
      <c r="J150" s="229"/>
      <c r="K150" s="253"/>
    </row>
    <row r="151" spans="2:11" ht="15" customHeight="1">
      <c r="B151" s="232"/>
      <c r="C151" s="257" t="s">
        <v>885</v>
      </c>
      <c r="D151" s="211"/>
      <c r="E151" s="211"/>
      <c r="F151" s="258" t="s">
        <v>882</v>
      </c>
      <c r="G151" s="211"/>
      <c r="H151" s="257" t="s">
        <v>922</v>
      </c>
      <c r="I151" s="257" t="s">
        <v>884</v>
      </c>
      <c r="J151" s="257">
        <v>120</v>
      </c>
      <c r="K151" s="253"/>
    </row>
    <row r="152" spans="2:11" ht="15" customHeight="1">
      <c r="B152" s="232"/>
      <c r="C152" s="257" t="s">
        <v>931</v>
      </c>
      <c r="D152" s="211"/>
      <c r="E152" s="211"/>
      <c r="F152" s="258" t="s">
        <v>882</v>
      </c>
      <c r="G152" s="211"/>
      <c r="H152" s="257" t="s">
        <v>942</v>
      </c>
      <c r="I152" s="257" t="s">
        <v>884</v>
      </c>
      <c r="J152" s="257" t="s">
        <v>933</v>
      </c>
      <c r="K152" s="253"/>
    </row>
    <row r="153" spans="2:11" ht="15" customHeight="1">
      <c r="B153" s="232"/>
      <c r="C153" s="257" t="s">
        <v>830</v>
      </c>
      <c r="D153" s="211"/>
      <c r="E153" s="211"/>
      <c r="F153" s="258" t="s">
        <v>882</v>
      </c>
      <c r="G153" s="211"/>
      <c r="H153" s="257" t="s">
        <v>943</v>
      </c>
      <c r="I153" s="257" t="s">
        <v>884</v>
      </c>
      <c r="J153" s="257" t="s">
        <v>933</v>
      </c>
      <c r="K153" s="253"/>
    </row>
    <row r="154" spans="2:11" ht="15" customHeight="1">
      <c r="B154" s="232"/>
      <c r="C154" s="257" t="s">
        <v>887</v>
      </c>
      <c r="D154" s="211"/>
      <c r="E154" s="211"/>
      <c r="F154" s="258" t="s">
        <v>888</v>
      </c>
      <c r="G154" s="211"/>
      <c r="H154" s="257" t="s">
        <v>922</v>
      </c>
      <c r="I154" s="257" t="s">
        <v>884</v>
      </c>
      <c r="J154" s="257">
        <v>50</v>
      </c>
      <c r="K154" s="253"/>
    </row>
    <row r="155" spans="2:11" ht="15" customHeight="1">
      <c r="B155" s="232"/>
      <c r="C155" s="257" t="s">
        <v>890</v>
      </c>
      <c r="D155" s="211"/>
      <c r="E155" s="211"/>
      <c r="F155" s="258" t="s">
        <v>882</v>
      </c>
      <c r="G155" s="211"/>
      <c r="H155" s="257" t="s">
        <v>922</v>
      </c>
      <c r="I155" s="257" t="s">
        <v>892</v>
      </c>
      <c r="J155" s="257"/>
      <c r="K155" s="253"/>
    </row>
    <row r="156" spans="2:11" ht="15" customHeight="1">
      <c r="B156" s="232"/>
      <c r="C156" s="257" t="s">
        <v>901</v>
      </c>
      <c r="D156" s="211"/>
      <c r="E156" s="211"/>
      <c r="F156" s="258" t="s">
        <v>888</v>
      </c>
      <c r="G156" s="211"/>
      <c r="H156" s="257" t="s">
        <v>922</v>
      </c>
      <c r="I156" s="257" t="s">
        <v>884</v>
      </c>
      <c r="J156" s="257">
        <v>50</v>
      </c>
      <c r="K156" s="253"/>
    </row>
    <row r="157" spans="2:11" ht="15" customHeight="1">
      <c r="B157" s="232"/>
      <c r="C157" s="257" t="s">
        <v>909</v>
      </c>
      <c r="D157" s="211"/>
      <c r="E157" s="211"/>
      <c r="F157" s="258" t="s">
        <v>888</v>
      </c>
      <c r="G157" s="211"/>
      <c r="H157" s="257" t="s">
        <v>922</v>
      </c>
      <c r="I157" s="257" t="s">
        <v>884</v>
      </c>
      <c r="J157" s="257">
        <v>50</v>
      </c>
      <c r="K157" s="253"/>
    </row>
    <row r="158" spans="2:11" ht="15" customHeight="1">
      <c r="B158" s="232"/>
      <c r="C158" s="257" t="s">
        <v>907</v>
      </c>
      <c r="D158" s="211"/>
      <c r="E158" s="211"/>
      <c r="F158" s="258" t="s">
        <v>888</v>
      </c>
      <c r="G158" s="211"/>
      <c r="H158" s="257" t="s">
        <v>922</v>
      </c>
      <c r="I158" s="257" t="s">
        <v>884</v>
      </c>
      <c r="J158" s="257">
        <v>50</v>
      </c>
      <c r="K158" s="253"/>
    </row>
    <row r="159" spans="2:11" ht="15" customHeight="1">
      <c r="B159" s="232"/>
      <c r="C159" s="257" t="s">
        <v>90</v>
      </c>
      <c r="D159" s="211"/>
      <c r="E159" s="211"/>
      <c r="F159" s="258" t="s">
        <v>882</v>
      </c>
      <c r="G159" s="211"/>
      <c r="H159" s="257" t="s">
        <v>944</v>
      </c>
      <c r="I159" s="257" t="s">
        <v>884</v>
      </c>
      <c r="J159" s="257" t="s">
        <v>945</v>
      </c>
      <c r="K159" s="253"/>
    </row>
    <row r="160" spans="2:11" ht="15" customHeight="1">
      <c r="B160" s="232"/>
      <c r="C160" s="257" t="s">
        <v>946</v>
      </c>
      <c r="D160" s="211"/>
      <c r="E160" s="211"/>
      <c r="F160" s="258" t="s">
        <v>882</v>
      </c>
      <c r="G160" s="211"/>
      <c r="H160" s="257" t="s">
        <v>947</v>
      </c>
      <c r="I160" s="257" t="s">
        <v>917</v>
      </c>
      <c r="J160" s="257"/>
      <c r="K160" s="253"/>
    </row>
    <row r="161" spans="2:11" ht="15" customHeight="1">
      <c r="B161" s="259"/>
      <c r="C161" s="241"/>
      <c r="D161" s="241"/>
      <c r="E161" s="241"/>
      <c r="F161" s="241"/>
      <c r="G161" s="241"/>
      <c r="H161" s="241"/>
      <c r="I161" s="241"/>
      <c r="J161" s="241"/>
      <c r="K161" s="260"/>
    </row>
    <row r="162" spans="2:11" ht="18.75" customHeight="1">
      <c r="B162" s="208"/>
      <c r="C162" s="211"/>
      <c r="D162" s="211"/>
      <c r="E162" s="211"/>
      <c r="F162" s="231"/>
      <c r="G162" s="211"/>
      <c r="H162" s="211"/>
      <c r="I162" s="211"/>
      <c r="J162" s="211"/>
      <c r="K162" s="208"/>
    </row>
    <row r="163" spans="2:11" ht="18.75" customHeight="1">
      <c r="B163" s="218"/>
      <c r="C163" s="218"/>
      <c r="D163" s="218"/>
      <c r="E163" s="218"/>
      <c r="F163" s="218"/>
      <c r="G163" s="218"/>
      <c r="H163" s="218"/>
      <c r="I163" s="218"/>
      <c r="J163" s="218"/>
      <c r="K163" s="218"/>
    </row>
    <row r="164" spans="2:11" ht="7.5" customHeight="1">
      <c r="B164" s="200"/>
      <c r="C164" s="201"/>
      <c r="D164" s="201"/>
      <c r="E164" s="201"/>
      <c r="F164" s="201"/>
      <c r="G164" s="201"/>
      <c r="H164" s="201"/>
      <c r="I164" s="201"/>
      <c r="J164" s="201"/>
      <c r="K164" s="202"/>
    </row>
    <row r="165" spans="2:11" ht="45" customHeight="1">
      <c r="B165" s="203"/>
      <c r="C165" s="319" t="s">
        <v>948</v>
      </c>
      <c r="D165" s="319"/>
      <c r="E165" s="319"/>
      <c r="F165" s="319"/>
      <c r="G165" s="319"/>
      <c r="H165" s="319"/>
      <c r="I165" s="319"/>
      <c r="J165" s="319"/>
      <c r="K165" s="204"/>
    </row>
    <row r="166" spans="2:11" ht="17.25" customHeight="1">
      <c r="B166" s="203"/>
      <c r="C166" s="224" t="s">
        <v>876</v>
      </c>
      <c r="D166" s="224"/>
      <c r="E166" s="224"/>
      <c r="F166" s="224" t="s">
        <v>877</v>
      </c>
      <c r="G166" s="261"/>
      <c r="H166" s="262" t="s">
        <v>54</v>
      </c>
      <c r="I166" s="262" t="s">
        <v>57</v>
      </c>
      <c r="J166" s="224" t="s">
        <v>878</v>
      </c>
      <c r="K166" s="204"/>
    </row>
    <row r="167" spans="2:11" ht="17.25" customHeight="1">
      <c r="B167" s="205"/>
      <c r="C167" s="226" t="s">
        <v>879</v>
      </c>
      <c r="D167" s="226"/>
      <c r="E167" s="226"/>
      <c r="F167" s="227" t="s">
        <v>880</v>
      </c>
      <c r="G167" s="263"/>
      <c r="H167" s="264"/>
      <c r="I167" s="264"/>
      <c r="J167" s="226" t="s">
        <v>881</v>
      </c>
      <c r="K167" s="206"/>
    </row>
    <row r="168" spans="2:11" ht="5.25" customHeight="1">
      <c r="B168" s="232"/>
      <c r="C168" s="229"/>
      <c r="D168" s="229"/>
      <c r="E168" s="229"/>
      <c r="F168" s="229"/>
      <c r="G168" s="230"/>
      <c r="H168" s="229"/>
      <c r="I168" s="229"/>
      <c r="J168" s="229"/>
      <c r="K168" s="253"/>
    </row>
    <row r="169" spans="2:11" ht="15" customHeight="1">
      <c r="B169" s="232"/>
      <c r="C169" s="211" t="s">
        <v>885</v>
      </c>
      <c r="D169" s="211"/>
      <c r="E169" s="211"/>
      <c r="F169" s="231" t="s">
        <v>882</v>
      </c>
      <c r="G169" s="211"/>
      <c r="H169" s="211" t="s">
        <v>922</v>
      </c>
      <c r="I169" s="211" t="s">
        <v>884</v>
      </c>
      <c r="J169" s="211">
        <v>120</v>
      </c>
      <c r="K169" s="253"/>
    </row>
    <row r="170" spans="2:11" ht="15" customHeight="1">
      <c r="B170" s="232"/>
      <c r="C170" s="211" t="s">
        <v>931</v>
      </c>
      <c r="D170" s="211"/>
      <c r="E170" s="211"/>
      <c r="F170" s="231" t="s">
        <v>882</v>
      </c>
      <c r="G170" s="211"/>
      <c r="H170" s="211" t="s">
        <v>932</v>
      </c>
      <c r="I170" s="211" t="s">
        <v>884</v>
      </c>
      <c r="J170" s="211" t="s">
        <v>933</v>
      </c>
      <c r="K170" s="253"/>
    </row>
    <row r="171" spans="2:11" ht="15" customHeight="1">
      <c r="B171" s="232"/>
      <c r="C171" s="211" t="s">
        <v>830</v>
      </c>
      <c r="D171" s="211"/>
      <c r="E171" s="211"/>
      <c r="F171" s="231" t="s">
        <v>882</v>
      </c>
      <c r="G171" s="211"/>
      <c r="H171" s="211" t="s">
        <v>949</v>
      </c>
      <c r="I171" s="211" t="s">
        <v>884</v>
      </c>
      <c r="J171" s="211" t="s">
        <v>933</v>
      </c>
      <c r="K171" s="253"/>
    </row>
    <row r="172" spans="2:11" ht="15" customHeight="1">
      <c r="B172" s="232"/>
      <c r="C172" s="211" t="s">
        <v>887</v>
      </c>
      <c r="D172" s="211"/>
      <c r="E172" s="211"/>
      <c r="F172" s="231" t="s">
        <v>888</v>
      </c>
      <c r="G172" s="211"/>
      <c r="H172" s="211" t="s">
        <v>949</v>
      </c>
      <c r="I172" s="211" t="s">
        <v>884</v>
      </c>
      <c r="J172" s="211">
        <v>50</v>
      </c>
      <c r="K172" s="253"/>
    </row>
    <row r="173" spans="2:11" ht="15" customHeight="1">
      <c r="B173" s="232"/>
      <c r="C173" s="211" t="s">
        <v>890</v>
      </c>
      <c r="D173" s="211"/>
      <c r="E173" s="211"/>
      <c r="F173" s="231" t="s">
        <v>882</v>
      </c>
      <c r="G173" s="211"/>
      <c r="H173" s="211" t="s">
        <v>949</v>
      </c>
      <c r="I173" s="211" t="s">
        <v>892</v>
      </c>
      <c r="J173" s="211"/>
      <c r="K173" s="253"/>
    </row>
    <row r="174" spans="2:11" ht="15" customHeight="1">
      <c r="B174" s="232"/>
      <c r="C174" s="211" t="s">
        <v>901</v>
      </c>
      <c r="D174" s="211"/>
      <c r="E174" s="211"/>
      <c r="F174" s="231" t="s">
        <v>888</v>
      </c>
      <c r="G174" s="211"/>
      <c r="H174" s="211" t="s">
        <v>949</v>
      </c>
      <c r="I174" s="211" t="s">
        <v>884</v>
      </c>
      <c r="J174" s="211">
        <v>50</v>
      </c>
      <c r="K174" s="253"/>
    </row>
    <row r="175" spans="2:11" ht="15" customHeight="1">
      <c r="B175" s="232"/>
      <c r="C175" s="211" t="s">
        <v>909</v>
      </c>
      <c r="D175" s="211"/>
      <c r="E175" s="211"/>
      <c r="F175" s="231" t="s">
        <v>888</v>
      </c>
      <c r="G175" s="211"/>
      <c r="H175" s="211" t="s">
        <v>949</v>
      </c>
      <c r="I175" s="211" t="s">
        <v>884</v>
      </c>
      <c r="J175" s="211">
        <v>50</v>
      </c>
      <c r="K175" s="253"/>
    </row>
    <row r="176" spans="2:11" ht="15" customHeight="1">
      <c r="B176" s="232"/>
      <c r="C176" s="211" t="s">
        <v>907</v>
      </c>
      <c r="D176" s="211"/>
      <c r="E176" s="211"/>
      <c r="F176" s="231" t="s">
        <v>888</v>
      </c>
      <c r="G176" s="211"/>
      <c r="H176" s="211" t="s">
        <v>949</v>
      </c>
      <c r="I176" s="211" t="s">
        <v>884</v>
      </c>
      <c r="J176" s="211">
        <v>50</v>
      </c>
      <c r="K176" s="253"/>
    </row>
    <row r="177" spans="2:11" ht="15" customHeight="1">
      <c r="B177" s="232"/>
      <c r="C177" s="211" t="s">
        <v>100</v>
      </c>
      <c r="D177" s="211"/>
      <c r="E177" s="211"/>
      <c r="F177" s="231" t="s">
        <v>882</v>
      </c>
      <c r="G177" s="211"/>
      <c r="H177" s="211" t="s">
        <v>950</v>
      </c>
      <c r="I177" s="211" t="s">
        <v>951</v>
      </c>
      <c r="J177" s="211"/>
      <c r="K177" s="253"/>
    </row>
    <row r="178" spans="2:11" ht="15" customHeight="1">
      <c r="B178" s="232"/>
      <c r="C178" s="211" t="s">
        <v>57</v>
      </c>
      <c r="D178" s="211"/>
      <c r="E178" s="211"/>
      <c r="F178" s="231" t="s">
        <v>882</v>
      </c>
      <c r="G178" s="211"/>
      <c r="H178" s="211" t="s">
        <v>952</v>
      </c>
      <c r="I178" s="211" t="s">
        <v>953</v>
      </c>
      <c r="J178" s="211">
        <v>1</v>
      </c>
      <c r="K178" s="253"/>
    </row>
    <row r="179" spans="2:11" ht="15" customHeight="1">
      <c r="B179" s="232"/>
      <c r="C179" s="211" t="s">
        <v>53</v>
      </c>
      <c r="D179" s="211"/>
      <c r="E179" s="211"/>
      <c r="F179" s="231" t="s">
        <v>882</v>
      </c>
      <c r="G179" s="211"/>
      <c r="H179" s="211" t="s">
        <v>954</v>
      </c>
      <c r="I179" s="211" t="s">
        <v>884</v>
      </c>
      <c r="J179" s="211">
        <v>20</v>
      </c>
      <c r="K179" s="253"/>
    </row>
    <row r="180" spans="2:11" ht="15" customHeight="1">
      <c r="B180" s="232"/>
      <c r="C180" s="211" t="s">
        <v>54</v>
      </c>
      <c r="D180" s="211"/>
      <c r="E180" s="211"/>
      <c r="F180" s="231" t="s">
        <v>882</v>
      </c>
      <c r="G180" s="211"/>
      <c r="H180" s="211" t="s">
        <v>955</v>
      </c>
      <c r="I180" s="211" t="s">
        <v>884</v>
      </c>
      <c r="J180" s="211">
        <v>255</v>
      </c>
      <c r="K180" s="253"/>
    </row>
    <row r="181" spans="2:11" ht="15" customHeight="1">
      <c r="B181" s="232"/>
      <c r="C181" s="211" t="s">
        <v>101</v>
      </c>
      <c r="D181" s="211"/>
      <c r="E181" s="211"/>
      <c r="F181" s="231" t="s">
        <v>882</v>
      </c>
      <c r="G181" s="211"/>
      <c r="H181" s="211" t="s">
        <v>846</v>
      </c>
      <c r="I181" s="211" t="s">
        <v>884</v>
      </c>
      <c r="J181" s="211">
        <v>10</v>
      </c>
      <c r="K181" s="253"/>
    </row>
    <row r="182" spans="2:11" ht="15" customHeight="1">
      <c r="B182" s="232"/>
      <c r="C182" s="211" t="s">
        <v>102</v>
      </c>
      <c r="D182" s="211"/>
      <c r="E182" s="211"/>
      <c r="F182" s="231" t="s">
        <v>882</v>
      </c>
      <c r="G182" s="211"/>
      <c r="H182" s="211" t="s">
        <v>956</v>
      </c>
      <c r="I182" s="211" t="s">
        <v>917</v>
      </c>
      <c r="J182" s="211"/>
      <c r="K182" s="253"/>
    </row>
    <row r="183" spans="2:11" ht="15" customHeight="1">
      <c r="B183" s="232"/>
      <c r="C183" s="211" t="s">
        <v>957</v>
      </c>
      <c r="D183" s="211"/>
      <c r="E183" s="211"/>
      <c r="F183" s="231" t="s">
        <v>882</v>
      </c>
      <c r="G183" s="211"/>
      <c r="H183" s="211" t="s">
        <v>958</v>
      </c>
      <c r="I183" s="211" t="s">
        <v>917</v>
      </c>
      <c r="J183" s="211"/>
      <c r="K183" s="253"/>
    </row>
    <row r="184" spans="2:11" ht="15" customHeight="1">
      <c r="B184" s="232"/>
      <c r="C184" s="211" t="s">
        <v>946</v>
      </c>
      <c r="D184" s="211"/>
      <c r="E184" s="211"/>
      <c r="F184" s="231" t="s">
        <v>882</v>
      </c>
      <c r="G184" s="211"/>
      <c r="H184" s="211" t="s">
        <v>959</v>
      </c>
      <c r="I184" s="211" t="s">
        <v>917</v>
      </c>
      <c r="J184" s="211"/>
      <c r="K184" s="253"/>
    </row>
    <row r="185" spans="2:11" ht="15" customHeight="1">
      <c r="B185" s="232"/>
      <c r="C185" s="211" t="s">
        <v>104</v>
      </c>
      <c r="D185" s="211"/>
      <c r="E185" s="211"/>
      <c r="F185" s="231" t="s">
        <v>888</v>
      </c>
      <c r="G185" s="211"/>
      <c r="H185" s="211" t="s">
        <v>960</v>
      </c>
      <c r="I185" s="211" t="s">
        <v>884</v>
      </c>
      <c r="J185" s="211">
        <v>50</v>
      </c>
      <c r="K185" s="253"/>
    </row>
    <row r="186" spans="2:11" ht="15" customHeight="1">
      <c r="B186" s="232"/>
      <c r="C186" s="211" t="s">
        <v>961</v>
      </c>
      <c r="D186" s="211"/>
      <c r="E186" s="211"/>
      <c r="F186" s="231" t="s">
        <v>888</v>
      </c>
      <c r="G186" s="211"/>
      <c r="H186" s="211" t="s">
        <v>962</v>
      </c>
      <c r="I186" s="211" t="s">
        <v>963</v>
      </c>
      <c r="J186" s="211"/>
      <c r="K186" s="253"/>
    </row>
    <row r="187" spans="2:11" ht="15" customHeight="1">
      <c r="B187" s="232"/>
      <c r="C187" s="211" t="s">
        <v>964</v>
      </c>
      <c r="D187" s="211"/>
      <c r="E187" s="211"/>
      <c r="F187" s="231" t="s">
        <v>888</v>
      </c>
      <c r="G187" s="211"/>
      <c r="H187" s="211" t="s">
        <v>965</v>
      </c>
      <c r="I187" s="211" t="s">
        <v>963</v>
      </c>
      <c r="J187" s="211"/>
      <c r="K187" s="253"/>
    </row>
    <row r="188" spans="2:11" ht="15" customHeight="1">
      <c r="B188" s="232"/>
      <c r="C188" s="211" t="s">
        <v>966</v>
      </c>
      <c r="D188" s="211"/>
      <c r="E188" s="211"/>
      <c r="F188" s="231" t="s">
        <v>888</v>
      </c>
      <c r="G188" s="211"/>
      <c r="H188" s="211" t="s">
        <v>967</v>
      </c>
      <c r="I188" s="211" t="s">
        <v>963</v>
      </c>
      <c r="J188" s="211"/>
      <c r="K188" s="253"/>
    </row>
    <row r="189" spans="2:11" ht="15" customHeight="1">
      <c r="B189" s="232"/>
      <c r="C189" s="265" t="s">
        <v>968</v>
      </c>
      <c r="D189" s="211"/>
      <c r="E189" s="211"/>
      <c r="F189" s="231" t="s">
        <v>888</v>
      </c>
      <c r="G189" s="211"/>
      <c r="H189" s="211" t="s">
        <v>969</v>
      </c>
      <c r="I189" s="211" t="s">
        <v>970</v>
      </c>
      <c r="J189" s="266" t="s">
        <v>971</v>
      </c>
      <c r="K189" s="253"/>
    </row>
    <row r="190" spans="2:11" ht="15" customHeight="1">
      <c r="B190" s="232"/>
      <c r="C190" s="217" t="s">
        <v>42</v>
      </c>
      <c r="D190" s="211"/>
      <c r="E190" s="211"/>
      <c r="F190" s="231" t="s">
        <v>882</v>
      </c>
      <c r="G190" s="211"/>
      <c r="H190" s="208" t="s">
        <v>972</v>
      </c>
      <c r="I190" s="211" t="s">
        <v>973</v>
      </c>
      <c r="J190" s="211"/>
      <c r="K190" s="253"/>
    </row>
    <row r="191" spans="2:11" ht="15" customHeight="1">
      <c r="B191" s="232"/>
      <c r="C191" s="217" t="s">
        <v>974</v>
      </c>
      <c r="D191" s="211"/>
      <c r="E191" s="211"/>
      <c r="F191" s="231" t="s">
        <v>882</v>
      </c>
      <c r="G191" s="211"/>
      <c r="H191" s="211" t="s">
        <v>975</v>
      </c>
      <c r="I191" s="211" t="s">
        <v>917</v>
      </c>
      <c r="J191" s="211"/>
      <c r="K191" s="253"/>
    </row>
    <row r="192" spans="2:11" ht="15" customHeight="1">
      <c r="B192" s="232"/>
      <c r="C192" s="217" t="s">
        <v>976</v>
      </c>
      <c r="D192" s="211"/>
      <c r="E192" s="211"/>
      <c r="F192" s="231" t="s">
        <v>882</v>
      </c>
      <c r="G192" s="211"/>
      <c r="H192" s="211" t="s">
        <v>977</v>
      </c>
      <c r="I192" s="211" t="s">
        <v>917</v>
      </c>
      <c r="J192" s="211"/>
      <c r="K192" s="253"/>
    </row>
    <row r="193" spans="2:11" ht="15" customHeight="1">
      <c r="B193" s="232"/>
      <c r="C193" s="217" t="s">
        <v>978</v>
      </c>
      <c r="D193" s="211"/>
      <c r="E193" s="211"/>
      <c r="F193" s="231" t="s">
        <v>888</v>
      </c>
      <c r="G193" s="211"/>
      <c r="H193" s="211" t="s">
        <v>979</v>
      </c>
      <c r="I193" s="211" t="s">
        <v>917</v>
      </c>
      <c r="J193" s="211"/>
      <c r="K193" s="253"/>
    </row>
    <row r="194" spans="2:11" ht="15" customHeight="1">
      <c r="B194" s="259"/>
      <c r="C194" s="267"/>
      <c r="D194" s="241"/>
      <c r="E194" s="241"/>
      <c r="F194" s="241"/>
      <c r="G194" s="241"/>
      <c r="H194" s="241"/>
      <c r="I194" s="241"/>
      <c r="J194" s="241"/>
      <c r="K194" s="260"/>
    </row>
    <row r="195" spans="2:11" ht="18.75" customHeight="1">
      <c r="B195" s="208"/>
      <c r="C195" s="211"/>
      <c r="D195" s="211"/>
      <c r="E195" s="211"/>
      <c r="F195" s="231"/>
      <c r="G195" s="211"/>
      <c r="H195" s="211"/>
      <c r="I195" s="211"/>
      <c r="J195" s="211"/>
      <c r="K195" s="208"/>
    </row>
    <row r="196" spans="2:11" ht="18.75" customHeight="1">
      <c r="B196" s="208"/>
      <c r="C196" s="211"/>
      <c r="D196" s="211"/>
      <c r="E196" s="211"/>
      <c r="F196" s="231"/>
      <c r="G196" s="211"/>
      <c r="H196" s="211"/>
      <c r="I196" s="211"/>
      <c r="J196" s="211"/>
      <c r="K196" s="208"/>
    </row>
    <row r="197" spans="2:11" ht="18.75" customHeight="1">
      <c r="B197" s="218"/>
      <c r="C197" s="218"/>
      <c r="D197" s="218"/>
      <c r="E197" s="218"/>
      <c r="F197" s="218"/>
      <c r="G197" s="218"/>
      <c r="H197" s="218"/>
      <c r="I197" s="218"/>
      <c r="J197" s="218"/>
      <c r="K197" s="218"/>
    </row>
    <row r="198" spans="2:11" ht="13.5">
      <c r="B198" s="200"/>
      <c r="C198" s="201"/>
      <c r="D198" s="201"/>
      <c r="E198" s="201"/>
      <c r="F198" s="201"/>
      <c r="G198" s="201"/>
      <c r="H198" s="201"/>
      <c r="I198" s="201"/>
      <c r="J198" s="201"/>
      <c r="K198" s="202"/>
    </row>
    <row r="199" spans="2:11" ht="21">
      <c r="B199" s="203"/>
      <c r="C199" s="319" t="s">
        <v>980</v>
      </c>
      <c r="D199" s="319"/>
      <c r="E199" s="319"/>
      <c r="F199" s="319"/>
      <c r="G199" s="319"/>
      <c r="H199" s="319"/>
      <c r="I199" s="319"/>
      <c r="J199" s="319"/>
      <c r="K199" s="204"/>
    </row>
    <row r="200" spans="2:11" ht="25.5" customHeight="1">
      <c r="B200" s="203"/>
      <c r="C200" s="268" t="s">
        <v>981</v>
      </c>
      <c r="D200" s="268"/>
      <c r="E200" s="268"/>
      <c r="F200" s="268" t="s">
        <v>982</v>
      </c>
      <c r="G200" s="269"/>
      <c r="H200" s="324" t="s">
        <v>983</v>
      </c>
      <c r="I200" s="324"/>
      <c r="J200" s="324"/>
      <c r="K200" s="204"/>
    </row>
    <row r="201" spans="2:11" ht="5.25" customHeight="1">
      <c r="B201" s="232"/>
      <c r="C201" s="229"/>
      <c r="D201" s="229"/>
      <c r="E201" s="229"/>
      <c r="F201" s="229"/>
      <c r="G201" s="211"/>
      <c r="H201" s="229"/>
      <c r="I201" s="229"/>
      <c r="J201" s="229"/>
      <c r="K201" s="253"/>
    </row>
    <row r="202" spans="2:11" ht="15" customHeight="1">
      <c r="B202" s="232"/>
      <c r="C202" s="211" t="s">
        <v>973</v>
      </c>
      <c r="D202" s="211"/>
      <c r="E202" s="211"/>
      <c r="F202" s="231" t="s">
        <v>43</v>
      </c>
      <c r="G202" s="211"/>
      <c r="H202" s="325" t="s">
        <v>984</v>
      </c>
      <c r="I202" s="325"/>
      <c r="J202" s="325"/>
      <c r="K202" s="253"/>
    </row>
    <row r="203" spans="2:11" ht="15" customHeight="1">
      <c r="B203" s="232"/>
      <c r="C203" s="238"/>
      <c r="D203" s="211"/>
      <c r="E203" s="211"/>
      <c r="F203" s="231" t="s">
        <v>44</v>
      </c>
      <c r="G203" s="211"/>
      <c r="H203" s="325" t="s">
        <v>985</v>
      </c>
      <c r="I203" s="325"/>
      <c r="J203" s="325"/>
      <c r="K203" s="253"/>
    </row>
    <row r="204" spans="2:11" ht="15" customHeight="1">
      <c r="B204" s="232"/>
      <c r="C204" s="238"/>
      <c r="D204" s="211"/>
      <c r="E204" s="211"/>
      <c r="F204" s="231" t="s">
        <v>47</v>
      </c>
      <c r="G204" s="211"/>
      <c r="H204" s="325" t="s">
        <v>986</v>
      </c>
      <c r="I204" s="325"/>
      <c r="J204" s="325"/>
      <c r="K204" s="253"/>
    </row>
    <row r="205" spans="2:11" ht="15" customHeight="1">
      <c r="B205" s="232"/>
      <c r="C205" s="211"/>
      <c r="D205" s="211"/>
      <c r="E205" s="211"/>
      <c r="F205" s="231" t="s">
        <v>45</v>
      </c>
      <c r="G205" s="211"/>
      <c r="H205" s="325" t="s">
        <v>987</v>
      </c>
      <c r="I205" s="325"/>
      <c r="J205" s="325"/>
      <c r="K205" s="253"/>
    </row>
    <row r="206" spans="2:11" ht="15" customHeight="1">
      <c r="B206" s="232"/>
      <c r="C206" s="211"/>
      <c r="D206" s="211"/>
      <c r="E206" s="211"/>
      <c r="F206" s="231" t="s">
        <v>46</v>
      </c>
      <c r="G206" s="211"/>
      <c r="H206" s="325" t="s">
        <v>988</v>
      </c>
      <c r="I206" s="325"/>
      <c r="J206" s="325"/>
      <c r="K206" s="253"/>
    </row>
    <row r="207" spans="2:11" ht="15" customHeight="1">
      <c r="B207" s="232"/>
      <c r="C207" s="211"/>
      <c r="D207" s="211"/>
      <c r="E207" s="211"/>
      <c r="F207" s="231"/>
      <c r="G207" s="211"/>
      <c r="H207" s="211"/>
      <c r="I207" s="211"/>
      <c r="J207" s="211"/>
      <c r="K207" s="253"/>
    </row>
    <row r="208" spans="2:11" ht="15" customHeight="1">
      <c r="B208" s="232"/>
      <c r="C208" s="211" t="s">
        <v>929</v>
      </c>
      <c r="D208" s="211"/>
      <c r="E208" s="211"/>
      <c r="F208" s="231" t="s">
        <v>79</v>
      </c>
      <c r="G208" s="211"/>
      <c r="H208" s="325" t="s">
        <v>989</v>
      </c>
      <c r="I208" s="325"/>
      <c r="J208" s="325"/>
      <c r="K208" s="253"/>
    </row>
    <row r="209" spans="2:11" ht="15" customHeight="1">
      <c r="B209" s="232"/>
      <c r="C209" s="238"/>
      <c r="D209" s="211"/>
      <c r="E209" s="211"/>
      <c r="F209" s="231" t="s">
        <v>825</v>
      </c>
      <c r="G209" s="211"/>
      <c r="H209" s="325" t="s">
        <v>826</v>
      </c>
      <c r="I209" s="325"/>
      <c r="J209" s="325"/>
      <c r="K209" s="253"/>
    </row>
    <row r="210" spans="2:11" ht="15" customHeight="1">
      <c r="B210" s="232"/>
      <c r="C210" s="211"/>
      <c r="D210" s="211"/>
      <c r="E210" s="211"/>
      <c r="F210" s="231" t="s">
        <v>823</v>
      </c>
      <c r="G210" s="211"/>
      <c r="H210" s="325" t="s">
        <v>990</v>
      </c>
      <c r="I210" s="325"/>
      <c r="J210" s="325"/>
      <c r="K210" s="253"/>
    </row>
    <row r="211" spans="2:11" ht="15" customHeight="1">
      <c r="B211" s="270"/>
      <c r="C211" s="238"/>
      <c r="D211" s="238"/>
      <c r="E211" s="238"/>
      <c r="F211" s="231" t="s">
        <v>827</v>
      </c>
      <c r="G211" s="217"/>
      <c r="H211" s="326" t="s">
        <v>78</v>
      </c>
      <c r="I211" s="326"/>
      <c r="J211" s="326"/>
      <c r="K211" s="271"/>
    </row>
    <row r="212" spans="2:11" ht="15" customHeight="1">
      <c r="B212" s="270"/>
      <c r="C212" s="238"/>
      <c r="D212" s="238"/>
      <c r="E212" s="238"/>
      <c r="F212" s="231" t="s">
        <v>828</v>
      </c>
      <c r="G212" s="217"/>
      <c r="H212" s="326" t="s">
        <v>163</v>
      </c>
      <c r="I212" s="326"/>
      <c r="J212" s="326"/>
      <c r="K212" s="271"/>
    </row>
    <row r="213" spans="2:11" ht="15" customHeight="1">
      <c r="B213" s="270"/>
      <c r="C213" s="238"/>
      <c r="D213" s="238"/>
      <c r="E213" s="238"/>
      <c r="F213" s="272"/>
      <c r="G213" s="217"/>
      <c r="H213" s="273"/>
      <c r="I213" s="273"/>
      <c r="J213" s="273"/>
      <c r="K213" s="271"/>
    </row>
    <row r="214" spans="2:11" ht="15" customHeight="1">
      <c r="B214" s="270"/>
      <c r="C214" s="211" t="s">
        <v>953</v>
      </c>
      <c r="D214" s="238"/>
      <c r="E214" s="238"/>
      <c r="F214" s="231">
        <v>1</v>
      </c>
      <c r="G214" s="217"/>
      <c r="H214" s="326" t="s">
        <v>991</v>
      </c>
      <c r="I214" s="326"/>
      <c r="J214" s="326"/>
      <c r="K214" s="271"/>
    </row>
    <row r="215" spans="2:11" ht="15" customHeight="1">
      <c r="B215" s="270"/>
      <c r="C215" s="238"/>
      <c r="D215" s="238"/>
      <c r="E215" s="238"/>
      <c r="F215" s="231">
        <v>2</v>
      </c>
      <c r="G215" s="217"/>
      <c r="H215" s="326" t="s">
        <v>992</v>
      </c>
      <c r="I215" s="326"/>
      <c r="J215" s="326"/>
      <c r="K215" s="271"/>
    </row>
    <row r="216" spans="2:11" ht="15" customHeight="1">
      <c r="B216" s="270"/>
      <c r="C216" s="238"/>
      <c r="D216" s="238"/>
      <c r="E216" s="238"/>
      <c r="F216" s="231">
        <v>3</v>
      </c>
      <c r="G216" s="217"/>
      <c r="H216" s="326" t="s">
        <v>993</v>
      </c>
      <c r="I216" s="326"/>
      <c r="J216" s="326"/>
      <c r="K216" s="271"/>
    </row>
    <row r="217" spans="2:11" ht="15" customHeight="1">
      <c r="B217" s="270"/>
      <c r="C217" s="238"/>
      <c r="D217" s="238"/>
      <c r="E217" s="238"/>
      <c r="F217" s="231">
        <v>4</v>
      </c>
      <c r="G217" s="217"/>
      <c r="H217" s="326" t="s">
        <v>994</v>
      </c>
      <c r="I217" s="326"/>
      <c r="J217" s="326"/>
      <c r="K217" s="271"/>
    </row>
    <row r="218" spans="2:11" ht="12.75" customHeight="1">
      <c r="B218" s="274"/>
      <c r="C218" s="275"/>
      <c r="D218" s="275"/>
      <c r="E218" s="275"/>
      <c r="F218" s="275"/>
      <c r="G218" s="275"/>
      <c r="H218" s="275"/>
      <c r="I218" s="275"/>
      <c r="J218" s="275"/>
      <c r="K218" s="27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000 - Vedlejší a ostatní ...</vt:lpstr>
      <vt:lpstr>001 - Oprava podlahy a sa...</vt:lpstr>
      <vt:lpstr>Pokyny pro vyplnění</vt:lpstr>
      <vt:lpstr>'000 - Vedlejší a ostatní ...'!Názvy_tisku</vt:lpstr>
      <vt:lpstr>'001 - Oprava podlahy a sa...'!Názvy_tisku</vt:lpstr>
      <vt:lpstr>'Rekapitulace stavby'!Názvy_tisku</vt:lpstr>
      <vt:lpstr>'000 - Vedlejší a ostatní ...'!Oblast_tisku</vt:lpstr>
      <vt:lpstr>'001 - Oprava podlahy a sa...'!Oblast_tisku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Jindra-PC\Jindra</dc:creator>
  <cp:lastModifiedBy>Lorenc Michal</cp:lastModifiedBy>
  <dcterms:created xsi:type="dcterms:W3CDTF">2019-02-25T10:07:37Z</dcterms:created>
  <dcterms:modified xsi:type="dcterms:W3CDTF">2019-02-25T10:55:42Z</dcterms:modified>
</cp:coreProperties>
</file>